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6113B167-7D45-4295-A265-44963BD2F59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id Recap &amp; Summary" sheetId="2" r:id="rId1"/>
    <sheet name="Estimate" sheetId="1" r:id="rId2"/>
  </sheets>
  <definedNames>
    <definedName name="_xlnm._FilterDatabase" localSheetId="1" hidden="1">Estimate!$A$6:$U$290</definedName>
    <definedName name="_xlnm.Print_Area" localSheetId="0">'Bid Recap &amp; Summary'!$A$1:$M$25</definedName>
    <definedName name="_xlnm.Print_Area" localSheetId="1">Estimate!$A$1:$R$291</definedName>
    <definedName name="_xlnm.Print_Titles" localSheetId="1">Estimate!$1:$6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91" i="1"/>
  <c r="N190" i="1"/>
  <c r="A190" i="1"/>
  <c r="A189" i="1"/>
  <c r="K188" i="1"/>
  <c r="A188" i="1"/>
  <c r="F187" i="1"/>
  <c r="N187" i="1" s="1"/>
  <c r="A187" i="1"/>
  <c r="N186" i="1"/>
  <c r="K186" i="1"/>
  <c r="I186" i="1"/>
  <c r="J186" i="1" s="1"/>
  <c r="A186" i="1"/>
  <c r="F185" i="1"/>
  <c r="N185" i="1" s="1"/>
  <c r="A185" i="1"/>
  <c r="N184" i="1"/>
  <c r="K184" i="1"/>
  <c r="I184" i="1"/>
  <c r="J184" i="1" s="1"/>
  <c r="A184" i="1"/>
  <c r="Q183" i="1"/>
  <c r="P183" i="1"/>
  <c r="O183" i="1"/>
  <c r="N183" i="1"/>
  <c r="M183" i="1"/>
  <c r="L183" i="1"/>
  <c r="K183" i="1"/>
  <c r="J183" i="1"/>
  <c r="I183" i="1"/>
  <c r="A183" i="1"/>
  <c r="Q182" i="1"/>
  <c r="P182" i="1"/>
  <c r="O182" i="1"/>
  <c r="N182" i="1"/>
  <c r="M182" i="1"/>
  <c r="L182" i="1"/>
  <c r="K182" i="1"/>
  <c r="J182" i="1"/>
  <c r="I182" i="1"/>
  <c r="A182" i="1"/>
  <c r="Q273" i="1"/>
  <c r="P273" i="1"/>
  <c r="O273" i="1"/>
  <c r="N273" i="1"/>
  <c r="M273" i="1"/>
  <c r="L273" i="1"/>
  <c r="K273" i="1"/>
  <c r="J273" i="1"/>
  <c r="I273" i="1"/>
  <c r="A273" i="1"/>
  <c r="Q268" i="1"/>
  <c r="P268" i="1"/>
  <c r="O268" i="1"/>
  <c r="N268" i="1"/>
  <c r="M268" i="1"/>
  <c r="L268" i="1"/>
  <c r="K268" i="1"/>
  <c r="J268" i="1"/>
  <c r="I268" i="1"/>
  <c r="A268" i="1"/>
  <c r="Q265" i="1"/>
  <c r="P265" i="1"/>
  <c r="O265" i="1"/>
  <c r="N265" i="1"/>
  <c r="M265" i="1"/>
  <c r="L265" i="1"/>
  <c r="K265" i="1"/>
  <c r="J265" i="1"/>
  <c r="I265" i="1"/>
  <c r="A265" i="1"/>
  <c r="Q262" i="1"/>
  <c r="P262" i="1"/>
  <c r="O262" i="1"/>
  <c r="N262" i="1"/>
  <c r="M262" i="1"/>
  <c r="L262" i="1"/>
  <c r="K262" i="1"/>
  <c r="J262" i="1"/>
  <c r="I262" i="1"/>
  <c r="A262" i="1"/>
  <c r="Q248" i="1"/>
  <c r="P248" i="1"/>
  <c r="O248" i="1"/>
  <c r="N248" i="1"/>
  <c r="M248" i="1"/>
  <c r="L248" i="1"/>
  <c r="K248" i="1"/>
  <c r="J248" i="1"/>
  <c r="I248" i="1"/>
  <c r="A248" i="1"/>
  <c r="Q238" i="1"/>
  <c r="P238" i="1"/>
  <c r="O238" i="1"/>
  <c r="N238" i="1"/>
  <c r="M238" i="1"/>
  <c r="L238" i="1"/>
  <c r="K238" i="1"/>
  <c r="J238" i="1"/>
  <c r="I238" i="1"/>
  <c r="A238" i="1"/>
  <c r="Q227" i="1"/>
  <c r="P227" i="1"/>
  <c r="O227" i="1"/>
  <c r="N227" i="1"/>
  <c r="M227" i="1"/>
  <c r="L227" i="1"/>
  <c r="K227" i="1"/>
  <c r="J227" i="1"/>
  <c r="I227" i="1"/>
  <c r="A227" i="1"/>
  <c r="Q223" i="1"/>
  <c r="P223" i="1"/>
  <c r="O223" i="1"/>
  <c r="N223" i="1"/>
  <c r="M223" i="1"/>
  <c r="L223" i="1"/>
  <c r="K223" i="1"/>
  <c r="J223" i="1"/>
  <c r="I223" i="1"/>
  <c r="A223" i="1"/>
  <c r="Q217" i="1"/>
  <c r="P217" i="1"/>
  <c r="O217" i="1"/>
  <c r="N217" i="1"/>
  <c r="M217" i="1"/>
  <c r="L217" i="1"/>
  <c r="K217" i="1"/>
  <c r="J217" i="1"/>
  <c r="I217" i="1"/>
  <c r="A217" i="1"/>
  <c r="Q207" i="1"/>
  <c r="P207" i="1"/>
  <c r="O207" i="1"/>
  <c r="N207" i="1"/>
  <c r="M207" i="1"/>
  <c r="L207" i="1"/>
  <c r="K207" i="1"/>
  <c r="J207" i="1"/>
  <c r="I207" i="1"/>
  <c r="A207" i="1"/>
  <c r="Q203" i="1"/>
  <c r="P203" i="1"/>
  <c r="O203" i="1"/>
  <c r="N203" i="1"/>
  <c r="M203" i="1"/>
  <c r="L203" i="1"/>
  <c r="K203" i="1"/>
  <c r="J203" i="1"/>
  <c r="I203" i="1"/>
  <c r="A203" i="1"/>
  <c r="Q200" i="1"/>
  <c r="P200" i="1"/>
  <c r="O200" i="1"/>
  <c r="N200" i="1"/>
  <c r="M200" i="1"/>
  <c r="L200" i="1"/>
  <c r="K200" i="1"/>
  <c r="J200" i="1"/>
  <c r="I200" i="1"/>
  <c r="A200" i="1"/>
  <c r="Q197" i="1"/>
  <c r="P197" i="1"/>
  <c r="O197" i="1"/>
  <c r="N197" i="1"/>
  <c r="M197" i="1"/>
  <c r="L197" i="1"/>
  <c r="K197" i="1"/>
  <c r="J197" i="1"/>
  <c r="I197" i="1"/>
  <c r="A197" i="1"/>
  <c r="Q192" i="1"/>
  <c r="P192" i="1"/>
  <c r="O192" i="1"/>
  <c r="N192" i="1"/>
  <c r="M192" i="1"/>
  <c r="L192" i="1"/>
  <c r="K192" i="1"/>
  <c r="J192" i="1"/>
  <c r="I192" i="1"/>
  <c r="A192" i="1"/>
  <c r="Q176" i="1"/>
  <c r="P176" i="1"/>
  <c r="O176" i="1"/>
  <c r="N176" i="1"/>
  <c r="M176" i="1"/>
  <c r="L176" i="1"/>
  <c r="K176" i="1"/>
  <c r="J176" i="1"/>
  <c r="I176" i="1"/>
  <c r="A176" i="1"/>
  <c r="Q171" i="1"/>
  <c r="P171" i="1"/>
  <c r="O171" i="1"/>
  <c r="N171" i="1"/>
  <c r="M171" i="1"/>
  <c r="L171" i="1"/>
  <c r="K171" i="1"/>
  <c r="J171" i="1"/>
  <c r="I171" i="1"/>
  <c r="A171" i="1"/>
  <c r="Q167" i="1"/>
  <c r="P167" i="1"/>
  <c r="O167" i="1"/>
  <c r="N167" i="1"/>
  <c r="M167" i="1"/>
  <c r="L167" i="1"/>
  <c r="K167" i="1"/>
  <c r="J167" i="1"/>
  <c r="I167" i="1"/>
  <c r="A167" i="1"/>
  <c r="Q161" i="1"/>
  <c r="P161" i="1"/>
  <c r="O161" i="1"/>
  <c r="N161" i="1"/>
  <c r="M161" i="1"/>
  <c r="L161" i="1"/>
  <c r="K161" i="1"/>
  <c r="J161" i="1"/>
  <c r="I161" i="1"/>
  <c r="A161" i="1"/>
  <c r="Q154" i="1"/>
  <c r="P154" i="1"/>
  <c r="O154" i="1"/>
  <c r="N154" i="1"/>
  <c r="M154" i="1"/>
  <c r="L154" i="1"/>
  <c r="K154" i="1"/>
  <c r="J154" i="1"/>
  <c r="I154" i="1"/>
  <c r="A154" i="1"/>
  <c r="Q95" i="1"/>
  <c r="P95" i="1"/>
  <c r="O95" i="1"/>
  <c r="N95" i="1"/>
  <c r="M95" i="1"/>
  <c r="L95" i="1"/>
  <c r="K95" i="1"/>
  <c r="J95" i="1"/>
  <c r="I95" i="1"/>
  <c r="A95" i="1"/>
  <c r="Q69" i="1"/>
  <c r="P69" i="1"/>
  <c r="O69" i="1"/>
  <c r="N69" i="1"/>
  <c r="M69" i="1"/>
  <c r="L69" i="1"/>
  <c r="K69" i="1"/>
  <c r="J69" i="1"/>
  <c r="I69" i="1"/>
  <c r="A69" i="1"/>
  <c r="Q47" i="1"/>
  <c r="P47" i="1"/>
  <c r="O47" i="1"/>
  <c r="N47" i="1"/>
  <c r="M47" i="1"/>
  <c r="L47" i="1"/>
  <c r="K47" i="1"/>
  <c r="J47" i="1"/>
  <c r="I47" i="1"/>
  <c r="A47" i="1"/>
  <c r="Q32" i="1"/>
  <c r="P32" i="1"/>
  <c r="O32" i="1"/>
  <c r="N32" i="1"/>
  <c r="M32" i="1"/>
  <c r="L32" i="1"/>
  <c r="K32" i="1"/>
  <c r="J32" i="1"/>
  <c r="I32" i="1"/>
  <c r="A32" i="1"/>
  <c r="F84" i="1"/>
  <c r="F93" i="1"/>
  <c r="F94" i="1" s="1"/>
  <c r="F85" i="1"/>
  <c r="N85" i="1" s="1"/>
  <c r="A92" i="1"/>
  <c r="F91" i="1"/>
  <c r="N91" i="1" s="1"/>
  <c r="A91" i="1"/>
  <c r="F89" i="1"/>
  <c r="F90" i="1" s="1"/>
  <c r="F75" i="1"/>
  <c r="F76" i="1" s="1"/>
  <c r="F72" i="1"/>
  <c r="F80" i="1"/>
  <c r="F82" i="1"/>
  <c r="F78" i="1"/>
  <c r="K78" i="1" s="1"/>
  <c r="A78" i="1"/>
  <c r="N77" i="1"/>
  <c r="K77" i="1"/>
  <c r="I77" i="1"/>
  <c r="J77" i="1" s="1"/>
  <c r="A77" i="1"/>
  <c r="F88" i="1"/>
  <c r="A86" i="1"/>
  <c r="A85" i="1"/>
  <c r="F74" i="1"/>
  <c r="N68" i="1"/>
  <c r="K68" i="1"/>
  <c r="I68" i="1"/>
  <c r="J68" i="1" s="1"/>
  <c r="A68" i="1"/>
  <c r="N67" i="1"/>
  <c r="K67" i="1"/>
  <c r="I67" i="1"/>
  <c r="J67" i="1" s="1"/>
  <c r="A67" i="1"/>
  <c r="N66" i="1"/>
  <c r="K66" i="1"/>
  <c r="I66" i="1"/>
  <c r="J66" i="1" s="1"/>
  <c r="A66" i="1"/>
  <c r="N65" i="1"/>
  <c r="K65" i="1"/>
  <c r="I65" i="1"/>
  <c r="J65" i="1" s="1"/>
  <c r="A65" i="1"/>
  <c r="N64" i="1"/>
  <c r="K64" i="1"/>
  <c r="I64" i="1"/>
  <c r="J64" i="1" s="1"/>
  <c r="A64" i="1"/>
  <c r="N63" i="1"/>
  <c r="K63" i="1"/>
  <c r="I63" i="1"/>
  <c r="J63" i="1" s="1"/>
  <c r="A63" i="1"/>
  <c r="N62" i="1"/>
  <c r="K62" i="1"/>
  <c r="I62" i="1"/>
  <c r="J62" i="1" s="1"/>
  <c r="A62" i="1"/>
  <c r="N61" i="1"/>
  <c r="K61" i="1"/>
  <c r="I61" i="1"/>
  <c r="J61" i="1" s="1"/>
  <c r="A61" i="1"/>
  <c r="N60" i="1"/>
  <c r="K60" i="1"/>
  <c r="I60" i="1"/>
  <c r="J60" i="1" s="1"/>
  <c r="A60" i="1"/>
  <c r="N59" i="1"/>
  <c r="K59" i="1"/>
  <c r="I59" i="1"/>
  <c r="J59" i="1" s="1"/>
  <c r="A59" i="1"/>
  <c r="N58" i="1"/>
  <c r="K58" i="1"/>
  <c r="I58" i="1"/>
  <c r="J58" i="1" s="1"/>
  <c r="A58" i="1"/>
  <c r="N57" i="1"/>
  <c r="K57" i="1"/>
  <c r="I57" i="1"/>
  <c r="J57" i="1" s="1"/>
  <c r="A57" i="1"/>
  <c r="N56" i="1"/>
  <c r="K56" i="1"/>
  <c r="I56" i="1"/>
  <c r="J56" i="1" s="1"/>
  <c r="A56" i="1"/>
  <c r="N55" i="1"/>
  <c r="K55" i="1"/>
  <c r="I55" i="1"/>
  <c r="J55" i="1" s="1"/>
  <c r="A55" i="1"/>
  <c r="N54" i="1"/>
  <c r="K54" i="1"/>
  <c r="I54" i="1"/>
  <c r="J54" i="1" s="1"/>
  <c r="A54" i="1"/>
  <c r="N53" i="1"/>
  <c r="K53" i="1"/>
  <c r="I53" i="1"/>
  <c r="J53" i="1" s="1"/>
  <c r="A53" i="1"/>
  <c r="N52" i="1"/>
  <c r="K52" i="1"/>
  <c r="I52" i="1"/>
  <c r="J52" i="1" s="1"/>
  <c r="A52" i="1"/>
  <c r="N51" i="1"/>
  <c r="K51" i="1"/>
  <c r="I51" i="1"/>
  <c r="J51" i="1" s="1"/>
  <c r="A51" i="1"/>
  <c r="N50" i="1"/>
  <c r="K50" i="1"/>
  <c r="I50" i="1"/>
  <c r="J50" i="1" s="1"/>
  <c r="A50" i="1"/>
  <c r="N49" i="1"/>
  <c r="K49" i="1"/>
  <c r="I49" i="1"/>
  <c r="J49" i="1" s="1"/>
  <c r="A49" i="1"/>
  <c r="Q48" i="1"/>
  <c r="P48" i="1"/>
  <c r="O48" i="1"/>
  <c r="N48" i="1"/>
  <c r="M48" i="1"/>
  <c r="L48" i="1"/>
  <c r="K48" i="1"/>
  <c r="J48" i="1"/>
  <c r="I48" i="1"/>
  <c r="A48" i="1"/>
  <c r="N188" i="1" l="1"/>
  <c r="L186" i="1"/>
  <c r="L184" i="1"/>
  <c r="K185" i="1"/>
  <c r="I188" i="1"/>
  <c r="J188" i="1" s="1"/>
  <c r="L188" i="1" s="1"/>
  <c r="F189" i="1"/>
  <c r="I189" i="1" s="1"/>
  <c r="J189" i="1" s="1"/>
  <c r="O188" i="1"/>
  <c r="O186" i="1"/>
  <c r="O184" i="1"/>
  <c r="I185" i="1"/>
  <c r="J185" i="1" s="1"/>
  <c r="O185" i="1" s="1"/>
  <c r="K187" i="1"/>
  <c r="I190" i="1"/>
  <c r="J190" i="1" s="1"/>
  <c r="O190" i="1" s="1"/>
  <c r="I187" i="1"/>
  <c r="J187" i="1" s="1"/>
  <c r="K190" i="1"/>
  <c r="F191" i="1"/>
  <c r="I85" i="1"/>
  <c r="J85" i="1" s="1"/>
  <c r="O85" i="1" s="1"/>
  <c r="F86" i="1"/>
  <c r="N86" i="1" s="1"/>
  <c r="L67" i="1"/>
  <c r="N78" i="1"/>
  <c r="O63" i="1"/>
  <c r="K85" i="1"/>
  <c r="I78" i="1"/>
  <c r="J78" i="1" s="1"/>
  <c r="I91" i="1"/>
  <c r="J91" i="1" s="1"/>
  <c r="O91" i="1" s="1"/>
  <c r="L55" i="1"/>
  <c r="L59" i="1"/>
  <c r="L63" i="1"/>
  <c r="O62" i="1"/>
  <c r="L64" i="1"/>
  <c r="O54" i="1"/>
  <c r="O55" i="1"/>
  <c r="L77" i="1"/>
  <c r="L51" i="1"/>
  <c r="K91" i="1"/>
  <c r="F92" i="1"/>
  <c r="O77" i="1"/>
  <c r="L56" i="1"/>
  <c r="O49" i="1"/>
  <c r="L50" i="1"/>
  <c r="L53" i="1"/>
  <c r="O56" i="1"/>
  <c r="O57" i="1"/>
  <c r="L58" i="1"/>
  <c r="L61" i="1"/>
  <c r="O64" i="1"/>
  <c r="O65" i="1"/>
  <c r="L66" i="1"/>
  <c r="O50" i="1"/>
  <c r="L52" i="1"/>
  <c r="O58" i="1"/>
  <c r="L60" i="1"/>
  <c r="O66" i="1"/>
  <c r="L68" i="1"/>
  <c r="L49" i="1"/>
  <c r="O52" i="1"/>
  <c r="L54" i="1"/>
  <c r="L57" i="1"/>
  <c r="O60" i="1"/>
  <c r="L62" i="1"/>
  <c r="L65" i="1"/>
  <c r="O68" i="1"/>
  <c r="O51" i="1"/>
  <c r="O59" i="1"/>
  <c r="O67" i="1"/>
  <c r="O53" i="1"/>
  <c r="O61" i="1"/>
  <c r="N170" i="1"/>
  <c r="K170" i="1"/>
  <c r="I170" i="1"/>
  <c r="J170" i="1" s="1"/>
  <c r="A170" i="1"/>
  <c r="N169" i="1"/>
  <c r="K169" i="1"/>
  <c r="I169" i="1"/>
  <c r="J169" i="1" s="1"/>
  <c r="A169" i="1"/>
  <c r="Q168" i="1"/>
  <c r="P168" i="1"/>
  <c r="O168" i="1"/>
  <c r="N168" i="1"/>
  <c r="M168" i="1"/>
  <c r="L168" i="1"/>
  <c r="K168" i="1"/>
  <c r="J168" i="1"/>
  <c r="I168" i="1"/>
  <c r="A168" i="1"/>
  <c r="N202" i="1"/>
  <c r="K202" i="1"/>
  <c r="I202" i="1"/>
  <c r="J202" i="1" s="1"/>
  <c r="Q201" i="1"/>
  <c r="P201" i="1"/>
  <c r="O201" i="1"/>
  <c r="N201" i="1"/>
  <c r="M201" i="1"/>
  <c r="L201" i="1"/>
  <c r="K201" i="1"/>
  <c r="J201" i="1"/>
  <c r="I201" i="1"/>
  <c r="A201" i="1"/>
  <c r="N209" i="1"/>
  <c r="K209" i="1"/>
  <c r="I209" i="1"/>
  <c r="J209" i="1" s="1"/>
  <c r="A209" i="1"/>
  <c r="N216" i="1"/>
  <c r="K216" i="1"/>
  <c r="I216" i="1"/>
  <c r="J216" i="1" s="1"/>
  <c r="A216" i="1"/>
  <c r="N215" i="1"/>
  <c r="K215" i="1"/>
  <c r="I215" i="1"/>
  <c r="J215" i="1" s="1"/>
  <c r="A215" i="1"/>
  <c r="N214" i="1"/>
  <c r="K214" i="1"/>
  <c r="I214" i="1"/>
  <c r="J214" i="1" s="1"/>
  <c r="A214" i="1"/>
  <c r="N213" i="1"/>
  <c r="K213" i="1"/>
  <c r="I213" i="1"/>
  <c r="J213" i="1" s="1"/>
  <c r="A213" i="1"/>
  <c r="N212" i="1"/>
  <c r="K212" i="1"/>
  <c r="I212" i="1"/>
  <c r="J212" i="1" s="1"/>
  <c r="A212" i="1"/>
  <c r="N211" i="1"/>
  <c r="K211" i="1"/>
  <c r="I211" i="1"/>
  <c r="J211" i="1" s="1"/>
  <c r="A211" i="1"/>
  <c r="N210" i="1"/>
  <c r="K210" i="1"/>
  <c r="I210" i="1"/>
  <c r="J210" i="1" s="1"/>
  <c r="A210" i="1"/>
  <c r="Q208" i="1"/>
  <c r="P208" i="1"/>
  <c r="O208" i="1"/>
  <c r="N208" i="1"/>
  <c r="M208" i="1"/>
  <c r="L208" i="1"/>
  <c r="K208" i="1"/>
  <c r="J208" i="1"/>
  <c r="I208" i="1"/>
  <c r="A208" i="1"/>
  <c r="L190" i="1" l="1"/>
  <c r="L187" i="1"/>
  <c r="L185" i="1"/>
  <c r="K189" i="1"/>
  <c r="L189" i="1" s="1"/>
  <c r="N189" i="1"/>
  <c r="O189" i="1" s="1"/>
  <c r="I191" i="1"/>
  <c r="J191" i="1" s="1"/>
  <c r="K191" i="1"/>
  <c r="N191" i="1"/>
  <c r="L85" i="1"/>
  <c r="O187" i="1"/>
  <c r="I86" i="1"/>
  <c r="J86" i="1" s="1"/>
  <c r="O86" i="1" s="1"/>
  <c r="K86" i="1"/>
  <c r="L91" i="1"/>
  <c r="O78" i="1"/>
  <c r="L78" i="1"/>
  <c r="I92" i="1"/>
  <c r="J92" i="1" s="1"/>
  <c r="N92" i="1"/>
  <c r="K92" i="1"/>
  <c r="L169" i="1"/>
  <c r="L170" i="1"/>
  <c r="L202" i="1"/>
  <c r="O169" i="1"/>
  <c r="O170" i="1"/>
  <c r="L210" i="1"/>
  <c r="L211" i="1"/>
  <c r="L212" i="1"/>
  <c r="L213" i="1"/>
  <c r="L214" i="1"/>
  <c r="L209" i="1"/>
  <c r="O202" i="1"/>
  <c r="O209" i="1"/>
  <c r="O214" i="1"/>
  <c r="L215" i="1"/>
  <c r="O211" i="1"/>
  <c r="O215" i="1"/>
  <c r="L216" i="1"/>
  <c r="O212" i="1"/>
  <c r="O210" i="1"/>
  <c r="O213" i="1"/>
  <c r="O216" i="1"/>
  <c r="L191" i="1" l="1"/>
  <c r="O191" i="1"/>
  <c r="L86" i="1"/>
  <c r="O92" i="1"/>
  <c r="L92" i="1"/>
  <c r="N160" i="1"/>
  <c r="K160" i="1"/>
  <c r="I160" i="1"/>
  <c r="J160" i="1" s="1"/>
  <c r="A160" i="1"/>
  <c r="N159" i="1"/>
  <c r="K159" i="1"/>
  <c r="I159" i="1"/>
  <c r="J159" i="1" s="1"/>
  <c r="A159" i="1"/>
  <c r="N158" i="1"/>
  <c r="K158" i="1"/>
  <c r="I158" i="1"/>
  <c r="J158" i="1" s="1"/>
  <c r="A158" i="1"/>
  <c r="N157" i="1"/>
  <c r="K157" i="1"/>
  <c r="I157" i="1"/>
  <c r="J157" i="1" s="1"/>
  <c r="A157" i="1"/>
  <c r="N156" i="1"/>
  <c r="K156" i="1"/>
  <c r="I156" i="1"/>
  <c r="J156" i="1" s="1"/>
  <c r="A156" i="1"/>
  <c r="Q155" i="1"/>
  <c r="P155" i="1"/>
  <c r="O155" i="1"/>
  <c r="N155" i="1"/>
  <c r="M155" i="1"/>
  <c r="L155" i="1"/>
  <c r="K155" i="1"/>
  <c r="J155" i="1"/>
  <c r="I155" i="1"/>
  <c r="A155" i="1"/>
  <c r="N166" i="1"/>
  <c r="K166" i="1"/>
  <c r="I166" i="1"/>
  <c r="J166" i="1" s="1"/>
  <c r="A166" i="1"/>
  <c r="N165" i="1"/>
  <c r="K165" i="1"/>
  <c r="I165" i="1"/>
  <c r="J165" i="1" s="1"/>
  <c r="A165" i="1"/>
  <c r="N164" i="1"/>
  <c r="K164" i="1"/>
  <c r="I164" i="1"/>
  <c r="J164" i="1" s="1"/>
  <c r="A164" i="1"/>
  <c r="N163" i="1"/>
  <c r="K163" i="1"/>
  <c r="I163" i="1"/>
  <c r="J163" i="1" s="1"/>
  <c r="A163" i="1"/>
  <c r="Q162" i="1"/>
  <c r="P162" i="1"/>
  <c r="O162" i="1"/>
  <c r="N162" i="1"/>
  <c r="M162" i="1"/>
  <c r="L162" i="1"/>
  <c r="K162" i="1"/>
  <c r="J162" i="1"/>
  <c r="I162" i="1"/>
  <c r="A162" i="1"/>
  <c r="N153" i="1"/>
  <c r="K153" i="1"/>
  <c r="I153" i="1"/>
  <c r="J153" i="1" s="1"/>
  <c r="A153" i="1"/>
  <c r="N152" i="1"/>
  <c r="K152" i="1"/>
  <c r="I152" i="1"/>
  <c r="J152" i="1" s="1"/>
  <c r="A152" i="1"/>
  <c r="N151" i="1"/>
  <c r="K151" i="1"/>
  <c r="I151" i="1"/>
  <c r="J151" i="1" s="1"/>
  <c r="A151" i="1"/>
  <c r="N150" i="1"/>
  <c r="K150" i="1"/>
  <c r="I150" i="1"/>
  <c r="J150" i="1" s="1"/>
  <c r="A150" i="1"/>
  <c r="N149" i="1"/>
  <c r="K149" i="1"/>
  <c r="I149" i="1"/>
  <c r="J149" i="1" s="1"/>
  <c r="A149" i="1"/>
  <c r="N148" i="1"/>
  <c r="K148" i="1"/>
  <c r="I148" i="1"/>
  <c r="J148" i="1" s="1"/>
  <c r="A148" i="1"/>
  <c r="N147" i="1"/>
  <c r="K147" i="1"/>
  <c r="I147" i="1"/>
  <c r="J147" i="1" s="1"/>
  <c r="A147" i="1"/>
  <c r="N146" i="1"/>
  <c r="K146" i="1"/>
  <c r="I146" i="1"/>
  <c r="J146" i="1" s="1"/>
  <c r="A146" i="1"/>
  <c r="N145" i="1"/>
  <c r="K145" i="1"/>
  <c r="I145" i="1"/>
  <c r="J145" i="1" s="1"/>
  <c r="A145" i="1"/>
  <c r="N144" i="1"/>
  <c r="K144" i="1"/>
  <c r="I144" i="1"/>
  <c r="J144" i="1" s="1"/>
  <c r="A144" i="1"/>
  <c r="N143" i="1"/>
  <c r="K143" i="1"/>
  <c r="I143" i="1"/>
  <c r="J143" i="1" s="1"/>
  <c r="A143" i="1"/>
  <c r="N142" i="1"/>
  <c r="K142" i="1"/>
  <c r="I142" i="1"/>
  <c r="J142" i="1" s="1"/>
  <c r="A142" i="1"/>
  <c r="N141" i="1"/>
  <c r="K141" i="1"/>
  <c r="I141" i="1"/>
  <c r="J141" i="1" s="1"/>
  <c r="A141" i="1"/>
  <c r="N140" i="1"/>
  <c r="K140" i="1"/>
  <c r="I140" i="1"/>
  <c r="J140" i="1" s="1"/>
  <c r="A140" i="1"/>
  <c r="N139" i="1"/>
  <c r="K139" i="1"/>
  <c r="I139" i="1"/>
  <c r="J139" i="1" s="1"/>
  <c r="A139" i="1"/>
  <c r="N138" i="1"/>
  <c r="K138" i="1"/>
  <c r="I138" i="1"/>
  <c r="J138" i="1" s="1"/>
  <c r="A138" i="1"/>
  <c r="N137" i="1"/>
  <c r="K137" i="1"/>
  <c r="I137" i="1"/>
  <c r="J137" i="1" s="1"/>
  <c r="A137" i="1"/>
  <c r="N136" i="1"/>
  <c r="K136" i="1"/>
  <c r="I136" i="1"/>
  <c r="J136" i="1" s="1"/>
  <c r="A136" i="1"/>
  <c r="N135" i="1"/>
  <c r="K135" i="1"/>
  <c r="I135" i="1"/>
  <c r="J135" i="1" s="1"/>
  <c r="A135" i="1"/>
  <c r="N134" i="1"/>
  <c r="K134" i="1"/>
  <c r="I134" i="1"/>
  <c r="J134" i="1" s="1"/>
  <c r="A134" i="1"/>
  <c r="N133" i="1"/>
  <c r="K133" i="1"/>
  <c r="I133" i="1"/>
  <c r="J133" i="1" s="1"/>
  <c r="A133" i="1"/>
  <c r="N132" i="1"/>
  <c r="K132" i="1"/>
  <c r="I132" i="1"/>
  <c r="J132" i="1" s="1"/>
  <c r="A132" i="1"/>
  <c r="N131" i="1"/>
  <c r="K131" i="1"/>
  <c r="I131" i="1"/>
  <c r="J131" i="1" s="1"/>
  <c r="A131" i="1"/>
  <c r="N130" i="1"/>
  <c r="K130" i="1"/>
  <c r="I130" i="1"/>
  <c r="J130" i="1" s="1"/>
  <c r="A130" i="1"/>
  <c r="N129" i="1"/>
  <c r="K129" i="1"/>
  <c r="I129" i="1"/>
  <c r="J129" i="1" s="1"/>
  <c r="A129" i="1"/>
  <c r="N128" i="1"/>
  <c r="K128" i="1"/>
  <c r="I128" i="1"/>
  <c r="J128" i="1" s="1"/>
  <c r="A128" i="1"/>
  <c r="N127" i="1"/>
  <c r="K127" i="1"/>
  <c r="I127" i="1"/>
  <c r="J127" i="1" s="1"/>
  <c r="A127" i="1"/>
  <c r="N126" i="1"/>
  <c r="K126" i="1"/>
  <c r="I126" i="1"/>
  <c r="J126" i="1" s="1"/>
  <c r="A126" i="1"/>
  <c r="N125" i="1"/>
  <c r="K125" i="1"/>
  <c r="I125" i="1"/>
  <c r="J125" i="1" s="1"/>
  <c r="A125" i="1"/>
  <c r="N124" i="1"/>
  <c r="K124" i="1"/>
  <c r="I124" i="1"/>
  <c r="J124" i="1" s="1"/>
  <c r="A124" i="1"/>
  <c r="N123" i="1"/>
  <c r="K123" i="1"/>
  <c r="I123" i="1"/>
  <c r="J123" i="1" s="1"/>
  <c r="A123" i="1"/>
  <c r="N122" i="1"/>
  <c r="K122" i="1"/>
  <c r="I122" i="1"/>
  <c r="J122" i="1" s="1"/>
  <c r="A122" i="1"/>
  <c r="N121" i="1"/>
  <c r="K121" i="1"/>
  <c r="I121" i="1"/>
  <c r="J121" i="1" s="1"/>
  <c r="A121" i="1"/>
  <c r="N120" i="1"/>
  <c r="K120" i="1"/>
  <c r="I120" i="1"/>
  <c r="J120" i="1" s="1"/>
  <c r="A120" i="1"/>
  <c r="N119" i="1"/>
  <c r="K119" i="1"/>
  <c r="I119" i="1"/>
  <c r="J119" i="1" s="1"/>
  <c r="A119" i="1"/>
  <c r="N118" i="1"/>
  <c r="K118" i="1"/>
  <c r="I118" i="1"/>
  <c r="J118" i="1" s="1"/>
  <c r="A118" i="1"/>
  <c r="N117" i="1"/>
  <c r="K117" i="1"/>
  <c r="I117" i="1"/>
  <c r="J117" i="1" s="1"/>
  <c r="A117" i="1"/>
  <c r="N116" i="1"/>
  <c r="K116" i="1"/>
  <c r="I116" i="1"/>
  <c r="J116" i="1" s="1"/>
  <c r="A116" i="1"/>
  <c r="N115" i="1"/>
  <c r="K115" i="1"/>
  <c r="I115" i="1"/>
  <c r="J115" i="1" s="1"/>
  <c r="A115" i="1"/>
  <c r="N114" i="1"/>
  <c r="K114" i="1"/>
  <c r="I114" i="1"/>
  <c r="J114" i="1" s="1"/>
  <c r="A114" i="1"/>
  <c r="N113" i="1"/>
  <c r="K113" i="1"/>
  <c r="I113" i="1"/>
  <c r="J113" i="1" s="1"/>
  <c r="A113" i="1"/>
  <c r="N112" i="1"/>
  <c r="K112" i="1"/>
  <c r="I112" i="1"/>
  <c r="J112" i="1" s="1"/>
  <c r="A112" i="1"/>
  <c r="N111" i="1"/>
  <c r="K111" i="1"/>
  <c r="I111" i="1"/>
  <c r="J111" i="1" s="1"/>
  <c r="A111" i="1"/>
  <c r="N110" i="1"/>
  <c r="K110" i="1"/>
  <c r="I110" i="1"/>
  <c r="J110" i="1" s="1"/>
  <c r="A110" i="1"/>
  <c r="N109" i="1"/>
  <c r="K109" i="1"/>
  <c r="I109" i="1"/>
  <c r="J109" i="1" s="1"/>
  <c r="A109" i="1"/>
  <c r="N108" i="1"/>
  <c r="K108" i="1"/>
  <c r="I108" i="1"/>
  <c r="J108" i="1" s="1"/>
  <c r="A108" i="1"/>
  <c r="N107" i="1"/>
  <c r="K107" i="1"/>
  <c r="I107" i="1"/>
  <c r="J107" i="1" s="1"/>
  <c r="A107" i="1"/>
  <c r="N106" i="1"/>
  <c r="K106" i="1"/>
  <c r="I106" i="1"/>
  <c r="J106" i="1" s="1"/>
  <c r="A106" i="1"/>
  <c r="N105" i="1"/>
  <c r="K105" i="1"/>
  <c r="I105" i="1"/>
  <c r="J105" i="1" s="1"/>
  <c r="A105" i="1"/>
  <c r="N104" i="1"/>
  <c r="K104" i="1"/>
  <c r="I104" i="1"/>
  <c r="J104" i="1" s="1"/>
  <c r="A104" i="1"/>
  <c r="N103" i="1"/>
  <c r="K103" i="1"/>
  <c r="I103" i="1"/>
  <c r="J103" i="1" s="1"/>
  <c r="A103" i="1"/>
  <c r="N102" i="1"/>
  <c r="K102" i="1"/>
  <c r="I102" i="1"/>
  <c r="J102" i="1" s="1"/>
  <c r="A102" i="1"/>
  <c r="N101" i="1"/>
  <c r="K101" i="1"/>
  <c r="I101" i="1"/>
  <c r="J101" i="1" s="1"/>
  <c r="A101" i="1"/>
  <c r="N100" i="1"/>
  <c r="K100" i="1"/>
  <c r="I100" i="1"/>
  <c r="J100" i="1" s="1"/>
  <c r="A100" i="1"/>
  <c r="N99" i="1"/>
  <c r="K99" i="1"/>
  <c r="I99" i="1"/>
  <c r="J99" i="1" s="1"/>
  <c r="A99" i="1"/>
  <c r="N98" i="1"/>
  <c r="K98" i="1"/>
  <c r="I98" i="1"/>
  <c r="J98" i="1" s="1"/>
  <c r="A98" i="1"/>
  <c r="N97" i="1"/>
  <c r="K97" i="1"/>
  <c r="I97" i="1"/>
  <c r="J97" i="1" s="1"/>
  <c r="A97" i="1"/>
  <c r="Q96" i="1"/>
  <c r="P96" i="1"/>
  <c r="O96" i="1"/>
  <c r="N96" i="1"/>
  <c r="M96" i="1"/>
  <c r="L96" i="1"/>
  <c r="K96" i="1"/>
  <c r="J96" i="1"/>
  <c r="I96" i="1"/>
  <c r="A96" i="1"/>
  <c r="N94" i="1"/>
  <c r="K94" i="1"/>
  <c r="I94" i="1"/>
  <c r="J94" i="1" s="1"/>
  <c r="A94" i="1"/>
  <c r="N93" i="1"/>
  <c r="K93" i="1"/>
  <c r="I93" i="1"/>
  <c r="J93" i="1" s="1"/>
  <c r="A93" i="1"/>
  <c r="N90" i="1"/>
  <c r="K90" i="1"/>
  <c r="I90" i="1"/>
  <c r="J90" i="1" s="1"/>
  <c r="A90" i="1"/>
  <c r="N89" i="1"/>
  <c r="K89" i="1"/>
  <c r="I89" i="1"/>
  <c r="J89" i="1" s="1"/>
  <c r="A89" i="1"/>
  <c r="N88" i="1"/>
  <c r="K88" i="1"/>
  <c r="I88" i="1"/>
  <c r="J88" i="1" s="1"/>
  <c r="A88" i="1"/>
  <c r="N87" i="1"/>
  <c r="K87" i="1"/>
  <c r="I87" i="1"/>
  <c r="J87" i="1" s="1"/>
  <c r="A87" i="1"/>
  <c r="N84" i="1"/>
  <c r="K84" i="1"/>
  <c r="I84" i="1"/>
  <c r="J84" i="1" s="1"/>
  <c r="A84" i="1"/>
  <c r="N83" i="1"/>
  <c r="K83" i="1"/>
  <c r="I83" i="1"/>
  <c r="J83" i="1" s="1"/>
  <c r="A83" i="1"/>
  <c r="N82" i="1"/>
  <c r="K82" i="1"/>
  <c r="I82" i="1"/>
  <c r="J82" i="1" s="1"/>
  <c r="A82" i="1"/>
  <c r="N81" i="1"/>
  <c r="K81" i="1"/>
  <c r="I81" i="1"/>
  <c r="J81" i="1" s="1"/>
  <c r="A81" i="1"/>
  <c r="N80" i="1"/>
  <c r="K80" i="1"/>
  <c r="I80" i="1"/>
  <c r="J80" i="1" s="1"/>
  <c r="A80" i="1"/>
  <c r="N79" i="1"/>
  <c r="K79" i="1"/>
  <c r="I79" i="1"/>
  <c r="J79" i="1" s="1"/>
  <c r="A79" i="1"/>
  <c r="N76" i="1"/>
  <c r="K76" i="1"/>
  <c r="I76" i="1"/>
  <c r="J76" i="1" s="1"/>
  <c r="A76" i="1"/>
  <c r="N75" i="1"/>
  <c r="K75" i="1"/>
  <c r="I75" i="1"/>
  <c r="J75" i="1" s="1"/>
  <c r="A75" i="1"/>
  <c r="N74" i="1"/>
  <c r="K74" i="1"/>
  <c r="I74" i="1"/>
  <c r="J74" i="1" s="1"/>
  <c r="A74" i="1"/>
  <c r="N73" i="1"/>
  <c r="K73" i="1"/>
  <c r="I73" i="1"/>
  <c r="J73" i="1" s="1"/>
  <c r="A73" i="1"/>
  <c r="N72" i="1"/>
  <c r="K72" i="1"/>
  <c r="I72" i="1"/>
  <c r="J72" i="1" s="1"/>
  <c r="A72" i="1"/>
  <c r="N71" i="1"/>
  <c r="K71" i="1"/>
  <c r="I71" i="1"/>
  <c r="J71" i="1" s="1"/>
  <c r="A71" i="1"/>
  <c r="Q70" i="1"/>
  <c r="P70" i="1"/>
  <c r="O70" i="1"/>
  <c r="N70" i="1"/>
  <c r="M70" i="1"/>
  <c r="L70" i="1"/>
  <c r="K70" i="1"/>
  <c r="J70" i="1"/>
  <c r="I70" i="1"/>
  <c r="A70" i="1"/>
  <c r="N46" i="1"/>
  <c r="K46" i="1"/>
  <c r="J46" i="1"/>
  <c r="A46" i="1"/>
  <c r="N45" i="1"/>
  <c r="K45" i="1"/>
  <c r="J45" i="1"/>
  <c r="A45" i="1"/>
  <c r="N44" i="1"/>
  <c r="K44" i="1"/>
  <c r="J44" i="1"/>
  <c r="A44" i="1"/>
  <c r="N43" i="1"/>
  <c r="K43" i="1"/>
  <c r="J43" i="1"/>
  <c r="A43" i="1"/>
  <c r="N42" i="1"/>
  <c r="K42" i="1"/>
  <c r="J42" i="1"/>
  <c r="A42" i="1"/>
  <c r="N41" i="1"/>
  <c r="K41" i="1"/>
  <c r="J41" i="1"/>
  <c r="A41" i="1"/>
  <c r="N40" i="1"/>
  <c r="K40" i="1"/>
  <c r="J40" i="1"/>
  <c r="A40" i="1"/>
  <c r="N39" i="1"/>
  <c r="K39" i="1"/>
  <c r="J39" i="1"/>
  <c r="A39" i="1"/>
  <c r="N38" i="1"/>
  <c r="K38" i="1"/>
  <c r="J38" i="1"/>
  <c r="A38" i="1"/>
  <c r="N37" i="1"/>
  <c r="K37" i="1"/>
  <c r="J37" i="1"/>
  <c r="A37" i="1"/>
  <c r="N36" i="1"/>
  <c r="K36" i="1"/>
  <c r="J36" i="1"/>
  <c r="A36" i="1"/>
  <c r="N35" i="1"/>
  <c r="K35" i="1"/>
  <c r="J35" i="1"/>
  <c r="A35" i="1"/>
  <c r="N34" i="1"/>
  <c r="K34" i="1"/>
  <c r="J34" i="1"/>
  <c r="A34" i="1"/>
  <c r="Q33" i="1"/>
  <c r="P33" i="1"/>
  <c r="O33" i="1"/>
  <c r="N33" i="1"/>
  <c r="M33" i="1"/>
  <c r="L33" i="1"/>
  <c r="K33" i="1"/>
  <c r="J33" i="1"/>
  <c r="I33" i="1"/>
  <c r="A33" i="1"/>
  <c r="N31" i="1"/>
  <c r="K31" i="1"/>
  <c r="J31" i="1"/>
  <c r="A31" i="1"/>
  <c r="N30" i="1"/>
  <c r="K30" i="1"/>
  <c r="J30" i="1"/>
  <c r="A30" i="1"/>
  <c r="N29" i="1"/>
  <c r="K29" i="1"/>
  <c r="J29" i="1"/>
  <c r="A29" i="1"/>
  <c r="N28" i="1"/>
  <c r="K28" i="1"/>
  <c r="J28" i="1"/>
  <c r="A28" i="1"/>
  <c r="N27" i="1"/>
  <c r="K27" i="1"/>
  <c r="J27" i="1"/>
  <c r="A27" i="1"/>
  <c r="Q26" i="1"/>
  <c r="P26" i="1"/>
  <c r="O26" i="1"/>
  <c r="N26" i="1"/>
  <c r="M26" i="1"/>
  <c r="L26" i="1"/>
  <c r="K26" i="1"/>
  <c r="J26" i="1"/>
  <c r="I26" i="1"/>
  <c r="A26" i="1"/>
  <c r="Q25" i="1"/>
  <c r="P25" i="1"/>
  <c r="O25" i="1"/>
  <c r="N25" i="1"/>
  <c r="M25" i="1"/>
  <c r="L25" i="1"/>
  <c r="K25" i="1"/>
  <c r="J25" i="1"/>
  <c r="I25" i="1"/>
  <c r="A25" i="1"/>
  <c r="O109" i="1" l="1"/>
  <c r="L109" i="1"/>
  <c r="O165" i="1"/>
  <c r="O84" i="1"/>
  <c r="O93" i="1"/>
  <c r="O94" i="1"/>
  <c r="O99" i="1"/>
  <c r="O114" i="1"/>
  <c r="O129" i="1"/>
  <c r="L98" i="1"/>
  <c r="L99" i="1"/>
  <c r="O76" i="1"/>
  <c r="O79" i="1"/>
  <c r="L107" i="1"/>
  <c r="L112" i="1"/>
  <c r="L115" i="1"/>
  <c r="L117" i="1"/>
  <c r="L118" i="1"/>
  <c r="L119" i="1"/>
  <c r="L164" i="1"/>
  <c r="L166" i="1"/>
  <c r="O41" i="1"/>
  <c r="O112" i="1"/>
  <c r="L136" i="1"/>
  <c r="L139" i="1"/>
  <c r="L140" i="1"/>
  <c r="L141" i="1"/>
  <c r="L142" i="1"/>
  <c r="L157" i="1"/>
  <c r="L158" i="1"/>
  <c r="L159" i="1"/>
  <c r="O82" i="1"/>
  <c r="L27" i="1"/>
  <c r="L31" i="1"/>
  <c r="O45" i="1"/>
  <c r="L71" i="1"/>
  <c r="O74" i="1"/>
  <c r="O121" i="1"/>
  <c r="L126" i="1"/>
  <c r="L130" i="1"/>
  <c r="L146" i="1"/>
  <c r="L147" i="1"/>
  <c r="L150" i="1"/>
  <c r="O151" i="1"/>
  <c r="L152" i="1"/>
  <c r="O153" i="1"/>
  <c r="O30" i="1"/>
  <c r="L36" i="1"/>
  <c r="O39" i="1"/>
  <c r="L89" i="1"/>
  <c r="L90" i="1"/>
  <c r="L114" i="1"/>
  <c r="L145" i="1"/>
  <c r="L29" i="1"/>
  <c r="L40" i="1"/>
  <c r="L75" i="1"/>
  <c r="O90" i="1"/>
  <c r="O100" i="1"/>
  <c r="O101" i="1"/>
  <c r="O102" i="1"/>
  <c r="L110" i="1"/>
  <c r="L111" i="1"/>
  <c r="L134" i="1"/>
  <c r="O135" i="1"/>
  <c r="O145" i="1"/>
  <c r="L149" i="1"/>
  <c r="L163" i="1"/>
  <c r="L156" i="1"/>
  <c r="O35" i="1"/>
  <c r="O43" i="1"/>
  <c r="L44" i="1"/>
  <c r="O73" i="1"/>
  <c r="O80" i="1"/>
  <c r="L81" i="1"/>
  <c r="L122" i="1"/>
  <c r="L123" i="1"/>
  <c r="L124" i="1"/>
  <c r="L125" i="1"/>
  <c r="O127" i="1"/>
  <c r="L128" i="1"/>
  <c r="O131" i="1"/>
  <c r="L133" i="1"/>
  <c r="O137" i="1"/>
  <c r="O143" i="1"/>
  <c r="L144" i="1"/>
  <c r="O88" i="1"/>
  <c r="L104" i="1"/>
  <c r="O104" i="1"/>
  <c r="O108" i="1"/>
  <c r="L108" i="1"/>
  <c r="O37" i="1"/>
  <c r="O72" i="1"/>
  <c r="O118" i="1"/>
  <c r="L160" i="1"/>
  <c r="O141" i="1"/>
  <c r="L116" i="1"/>
  <c r="O125" i="1"/>
  <c r="O138" i="1"/>
  <c r="L143" i="1"/>
  <c r="L153" i="1"/>
  <c r="O158" i="1"/>
  <c r="O28" i="1"/>
  <c r="O147" i="1"/>
  <c r="L35" i="1"/>
  <c r="L80" i="1"/>
  <c r="L106" i="1"/>
  <c r="O106" i="1"/>
  <c r="O116" i="1"/>
  <c r="L120" i="1"/>
  <c r="O122" i="1"/>
  <c r="L127" i="1"/>
  <c r="L137" i="1"/>
  <c r="O139" i="1"/>
  <c r="L148" i="1"/>
  <c r="O149" i="1"/>
  <c r="L151" i="1"/>
  <c r="O163" i="1"/>
  <c r="L165" i="1"/>
  <c r="O156" i="1"/>
  <c r="O159" i="1"/>
  <c r="O160" i="1"/>
  <c r="L39" i="1"/>
  <c r="L43" i="1"/>
  <c r="L74" i="1"/>
  <c r="L84" i="1"/>
  <c r="L102" i="1"/>
  <c r="L103" i="1"/>
  <c r="L129" i="1"/>
  <c r="L28" i="1"/>
  <c r="L34" i="1"/>
  <c r="L37" i="1"/>
  <c r="L38" i="1"/>
  <c r="L41" i="1"/>
  <c r="L42" i="1"/>
  <c r="L45" i="1"/>
  <c r="L46" i="1"/>
  <c r="O71" i="1"/>
  <c r="L72" i="1"/>
  <c r="L73" i="1"/>
  <c r="O75" i="1"/>
  <c r="L76" i="1"/>
  <c r="L79" i="1"/>
  <c r="O81" i="1"/>
  <c r="L82" i="1"/>
  <c r="L88" i="1"/>
  <c r="O89" i="1"/>
  <c r="O97" i="1"/>
  <c r="O98" i="1"/>
  <c r="L105" i="1"/>
  <c r="L113" i="1"/>
  <c r="L121" i="1"/>
  <c r="O123" i="1"/>
  <c r="L131" i="1"/>
  <c r="L132" i="1"/>
  <c r="O133" i="1"/>
  <c r="L135" i="1"/>
  <c r="L138" i="1"/>
  <c r="L94" i="1"/>
  <c r="L101" i="1"/>
  <c r="O105" i="1"/>
  <c r="O110" i="1"/>
  <c r="O29" i="1"/>
  <c r="O27" i="1"/>
  <c r="L30" i="1"/>
  <c r="O31" i="1"/>
  <c r="O34" i="1"/>
  <c r="O36" i="1"/>
  <c r="O38" i="1"/>
  <c r="O40" i="1"/>
  <c r="O42" i="1"/>
  <c r="O44" i="1"/>
  <c r="O46" i="1"/>
  <c r="O111" i="1"/>
  <c r="L83" i="1"/>
  <c r="O83" i="1"/>
  <c r="L87" i="1"/>
  <c r="O87" i="1"/>
  <c r="L93" i="1"/>
  <c r="L97" i="1"/>
  <c r="L100" i="1"/>
  <c r="O107" i="1"/>
  <c r="O113" i="1"/>
  <c r="O119" i="1"/>
  <c r="O130" i="1"/>
  <c r="O146" i="1"/>
  <c r="O115" i="1"/>
  <c r="O117" i="1"/>
  <c r="O103" i="1"/>
  <c r="O124" i="1"/>
  <c r="O132" i="1"/>
  <c r="O140" i="1"/>
  <c r="O148" i="1"/>
  <c r="O126" i="1"/>
  <c r="O134" i="1"/>
  <c r="O142" i="1"/>
  <c r="O150" i="1"/>
  <c r="O164" i="1"/>
  <c r="O157" i="1"/>
  <c r="O120" i="1"/>
  <c r="O128" i="1"/>
  <c r="O136" i="1"/>
  <c r="O144" i="1"/>
  <c r="O152" i="1"/>
  <c r="O166" i="1"/>
  <c r="N199" i="1"/>
  <c r="K199" i="1"/>
  <c r="I199" i="1"/>
  <c r="J199" i="1" s="1"/>
  <c r="A199" i="1"/>
  <c r="N196" i="1"/>
  <c r="K196" i="1"/>
  <c r="I196" i="1"/>
  <c r="J196" i="1" s="1"/>
  <c r="A196" i="1"/>
  <c r="N195" i="1"/>
  <c r="K195" i="1"/>
  <c r="I195" i="1"/>
  <c r="J195" i="1" s="1"/>
  <c r="A195" i="1"/>
  <c r="N194" i="1"/>
  <c r="K194" i="1"/>
  <c r="I194" i="1"/>
  <c r="J194" i="1" s="1"/>
  <c r="A194" i="1"/>
  <c r="Q193" i="1"/>
  <c r="P193" i="1"/>
  <c r="O193" i="1"/>
  <c r="N193" i="1"/>
  <c r="M193" i="1"/>
  <c r="L193" i="1"/>
  <c r="K193" i="1"/>
  <c r="J193" i="1"/>
  <c r="I193" i="1"/>
  <c r="A193" i="1"/>
  <c r="Q198" i="1"/>
  <c r="P198" i="1"/>
  <c r="O198" i="1"/>
  <c r="N198" i="1"/>
  <c r="M198" i="1"/>
  <c r="L198" i="1"/>
  <c r="K198" i="1"/>
  <c r="J198" i="1"/>
  <c r="I198" i="1"/>
  <c r="A198" i="1"/>
  <c r="F270" i="1"/>
  <c r="F271" i="1" s="1"/>
  <c r="F277" i="1"/>
  <c r="A181" i="1"/>
  <c r="A180" i="1"/>
  <c r="A179" i="1"/>
  <c r="A178" i="1"/>
  <c r="A175" i="1"/>
  <c r="L199" i="1" l="1"/>
  <c r="O199" i="1"/>
  <c r="L196" i="1"/>
  <c r="O195" i="1"/>
  <c r="L195" i="1"/>
  <c r="L194" i="1"/>
  <c r="O196" i="1"/>
  <c r="O194" i="1"/>
  <c r="A232" i="1"/>
  <c r="A231" i="1"/>
  <c r="A230" i="1"/>
  <c r="A229" i="1"/>
  <c r="A236" i="1"/>
  <c r="A235" i="1"/>
  <c r="A234" i="1"/>
  <c r="A233" i="1"/>
  <c r="N206" i="1"/>
  <c r="K206" i="1"/>
  <c r="I206" i="1"/>
  <c r="J206" i="1" s="1"/>
  <c r="A206" i="1"/>
  <c r="O206" i="1" l="1"/>
  <c r="L206" i="1"/>
  <c r="N242" i="1" l="1"/>
  <c r="K242" i="1"/>
  <c r="I242" i="1"/>
  <c r="J242" i="1" s="1"/>
  <c r="A242" i="1"/>
  <c r="N241" i="1"/>
  <c r="K241" i="1"/>
  <c r="I241" i="1"/>
  <c r="J241" i="1" s="1"/>
  <c r="A241" i="1"/>
  <c r="N245" i="1"/>
  <c r="K245" i="1"/>
  <c r="I245" i="1"/>
  <c r="J245" i="1" s="1"/>
  <c r="A245" i="1"/>
  <c r="A237" i="1"/>
  <c r="Q228" i="1"/>
  <c r="P228" i="1"/>
  <c r="O228" i="1"/>
  <c r="N228" i="1"/>
  <c r="M228" i="1"/>
  <c r="L228" i="1"/>
  <c r="K228" i="1"/>
  <c r="J228" i="1"/>
  <c r="I228" i="1"/>
  <c r="A228" i="1"/>
  <c r="N264" i="1"/>
  <c r="K264" i="1"/>
  <c r="I264" i="1"/>
  <c r="J264" i="1" s="1"/>
  <c r="A264" i="1"/>
  <c r="Q263" i="1"/>
  <c r="P263" i="1"/>
  <c r="O263" i="1"/>
  <c r="N263" i="1"/>
  <c r="M263" i="1"/>
  <c r="L263" i="1"/>
  <c r="K263" i="1"/>
  <c r="J263" i="1"/>
  <c r="I263" i="1"/>
  <c r="A263" i="1"/>
  <c r="N253" i="1"/>
  <c r="K253" i="1"/>
  <c r="I253" i="1"/>
  <c r="J253" i="1" s="1"/>
  <c r="A253" i="1"/>
  <c r="N252" i="1"/>
  <c r="K252" i="1"/>
  <c r="I252" i="1"/>
  <c r="J252" i="1" s="1"/>
  <c r="A252" i="1"/>
  <c r="N251" i="1"/>
  <c r="K251" i="1"/>
  <c r="I251" i="1"/>
  <c r="J251" i="1" s="1"/>
  <c r="A251" i="1"/>
  <c r="N250" i="1"/>
  <c r="K250" i="1"/>
  <c r="I250" i="1"/>
  <c r="J250" i="1" s="1"/>
  <c r="A250" i="1"/>
  <c r="N257" i="1"/>
  <c r="K257" i="1"/>
  <c r="I257" i="1"/>
  <c r="J257" i="1" s="1"/>
  <c r="A257" i="1"/>
  <c r="N256" i="1"/>
  <c r="K256" i="1"/>
  <c r="I256" i="1"/>
  <c r="J256" i="1" s="1"/>
  <c r="A256" i="1"/>
  <c r="N255" i="1"/>
  <c r="K255" i="1"/>
  <c r="I255" i="1"/>
  <c r="J255" i="1" s="1"/>
  <c r="A255" i="1"/>
  <c r="N254" i="1"/>
  <c r="K254" i="1"/>
  <c r="I254" i="1"/>
  <c r="J254" i="1" s="1"/>
  <c r="A254" i="1"/>
  <c r="N261" i="1"/>
  <c r="K261" i="1"/>
  <c r="I261" i="1"/>
  <c r="J261" i="1" s="1"/>
  <c r="A261" i="1"/>
  <c r="N260" i="1"/>
  <c r="K260" i="1"/>
  <c r="I260" i="1"/>
  <c r="J260" i="1" s="1"/>
  <c r="A260" i="1"/>
  <c r="N259" i="1"/>
  <c r="K259" i="1"/>
  <c r="I259" i="1"/>
  <c r="J259" i="1" s="1"/>
  <c r="A259" i="1"/>
  <c r="N258" i="1"/>
  <c r="K258" i="1"/>
  <c r="I258" i="1"/>
  <c r="J258" i="1" s="1"/>
  <c r="A258" i="1"/>
  <c r="Q249" i="1"/>
  <c r="P249" i="1"/>
  <c r="O249" i="1"/>
  <c r="N249" i="1"/>
  <c r="M249" i="1"/>
  <c r="L249" i="1"/>
  <c r="K249" i="1"/>
  <c r="J249" i="1"/>
  <c r="I249" i="1"/>
  <c r="A249" i="1"/>
  <c r="L245" i="1" l="1"/>
  <c r="L241" i="1"/>
  <c r="L242" i="1"/>
  <c r="O245" i="1"/>
  <c r="O241" i="1"/>
  <c r="O242" i="1"/>
  <c r="L264" i="1"/>
  <c r="O264" i="1"/>
  <c r="O259" i="1"/>
  <c r="L253" i="1"/>
  <c r="L259" i="1"/>
  <c r="O255" i="1"/>
  <c r="L251" i="1"/>
  <c r="L255" i="1"/>
  <c r="O251" i="1"/>
  <c r="L261" i="1"/>
  <c r="O257" i="1"/>
  <c r="O261" i="1"/>
  <c r="L257" i="1"/>
  <c r="O253" i="1"/>
  <c r="O254" i="1"/>
  <c r="L254" i="1"/>
  <c r="O256" i="1"/>
  <c r="L256" i="1"/>
  <c r="O260" i="1"/>
  <c r="L260" i="1"/>
  <c r="O252" i="1"/>
  <c r="L252" i="1"/>
  <c r="O258" i="1"/>
  <c r="L258" i="1"/>
  <c r="O250" i="1"/>
  <c r="L250" i="1"/>
  <c r="N16" i="1"/>
  <c r="K16" i="1"/>
  <c r="I16" i="1"/>
  <c r="J16" i="1" s="1"/>
  <c r="A16" i="1"/>
  <c r="N234" i="1" l="1"/>
  <c r="K234" i="1"/>
  <c r="J234" i="1"/>
  <c r="J235" i="1"/>
  <c r="K235" i="1"/>
  <c r="N235" i="1"/>
  <c r="J237" i="1"/>
  <c r="K237" i="1"/>
  <c r="N237" i="1"/>
  <c r="N236" i="1"/>
  <c r="J236" i="1"/>
  <c r="K236" i="1"/>
  <c r="L16" i="1"/>
  <c r="O16" i="1"/>
  <c r="L236" i="1" l="1"/>
  <c r="L237" i="1"/>
  <c r="O236" i="1"/>
  <c r="O235" i="1"/>
  <c r="L235" i="1"/>
  <c r="L234" i="1"/>
  <c r="O234" i="1"/>
  <c r="O237" i="1"/>
  <c r="N230" i="1"/>
  <c r="J230" i="1"/>
  <c r="K230" i="1"/>
  <c r="N229" i="1"/>
  <c r="K229" i="1"/>
  <c r="J229" i="1"/>
  <c r="A21" i="1"/>
  <c r="A20" i="1"/>
  <c r="A19" i="1"/>
  <c r="A18" i="1"/>
  <c r="A17" i="1"/>
  <c r="A14" i="1"/>
  <c r="A15" i="1"/>
  <c r="A22" i="1"/>
  <c r="A23" i="1"/>
  <c r="A13" i="1"/>
  <c r="A12" i="1"/>
  <c r="A11" i="1"/>
  <c r="A10" i="1"/>
  <c r="A9" i="1"/>
  <c r="O229" i="1" l="1"/>
  <c r="O230" i="1"/>
  <c r="L230" i="1"/>
  <c r="L229" i="1"/>
  <c r="N232" i="1"/>
  <c r="J232" i="1"/>
  <c r="K232" i="1"/>
  <c r="N14" i="1"/>
  <c r="K14" i="1"/>
  <c r="I14" i="1"/>
  <c r="J14" i="1" s="1"/>
  <c r="N17" i="1"/>
  <c r="K17" i="1"/>
  <c r="I17" i="1"/>
  <c r="J17" i="1" s="1"/>
  <c r="N13" i="1"/>
  <c r="K13" i="1"/>
  <c r="I13" i="1"/>
  <c r="J13" i="1" s="1"/>
  <c r="N12" i="1"/>
  <c r="K12" i="1"/>
  <c r="I12" i="1"/>
  <c r="J12" i="1" s="1"/>
  <c r="N18" i="1"/>
  <c r="K18" i="1"/>
  <c r="I18" i="1"/>
  <c r="J18" i="1" s="1"/>
  <c r="N15" i="1"/>
  <c r="K15" i="1"/>
  <c r="I15" i="1"/>
  <c r="J15" i="1" s="1"/>
  <c r="O232" i="1" l="1"/>
  <c r="L232" i="1"/>
  <c r="O15" i="1"/>
  <c r="L18" i="1"/>
  <c r="O18" i="1"/>
  <c r="L14" i="1"/>
  <c r="O14" i="1"/>
  <c r="L15" i="1"/>
  <c r="O12" i="1"/>
  <c r="L12" i="1"/>
  <c r="L13" i="1"/>
  <c r="O13" i="1"/>
  <c r="L17" i="1"/>
  <c r="O17" i="1"/>
  <c r="A24" i="1"/>
  <c r="A172" i="1"/>
  <c r="A173" i="1"/>
  <c r="A174" i="1"/>
  <c r="A177" i="1"/>
  <c r="A204" i="1"/>
  <c r="A205" i="1"/>
  <c r="A218" i="1"/>
  <c r="A219" i="1"/>
  <c r="A220" i="1"/>
  <c r="A221" i="1"/>
  <c r="A222" i="1"/>
  <c r="A224" i="1"/>
  <c r="A225" i="1"/>
  <c r="A226" i="1"/>
  <c r="A239" i="1"/>
  <c r="A240" i="1"/>
  <c r="A243" i="1"/>
  <c r="A244" i="1"/>
  <c r="A246" i="1"/>
  <c r="A247" i="1"/>
  <c r="A266" i="1"/>
  <c r="A267" i="1"/>
  <c r="A269" i="1"/>
  <c r="A270" i="1"/>
  <c r="A271" i="1"/>
  <c r="A274" i="1"/>
  <c r="A278" i="1"/>
  <c r="A279" i="1"/>
  <c r="A280" i="1"/>
  <c r="A281" i="1"/>
  <c r="A282" i="1"/>
  <c r="F5" i="1" l="1"/>
  <c r="N277" i="1" l="1"/>
  <c r="K277" i="1"/>
  <c r="I277" i="1"/>
  <c r="J277" i="1" s="1"/>
  <c r="N276" i="1"/>
  <c r="K276" i="1"/>
  <c r="I276" i="1"/>
  <c r="J276" i="1" s="1"/>
  <c r="N275" i="1"/>
  <c r="K275" i="1"/>
  <c r="I275" i="1"/>
  <c r="J275" i="1" s="1"/>
  <c r="Q274" i="1"/>
  <c r="P274" i="1"/>
  <c r="O274" i="1"/>
  <c r="N274" i="1"/>
  <c r="M274" i="1"/>
  <c r="L274" i="1"/>
  <c r="K274" i="1"/>
  <c r="J274" i="1"/>
  <c r="I274" i="1"/>
  <c r="Q272" i="1"/>
  <c r="P272" i="1"/>
  <c r="O272" i="1"/>
  <c r="N272" i="1"/>
  <c r="M272" i="1"/>
  <c r="L272" i="1"/>
  <c r="K272" i="1"/>
  <c r="J272" i="1"/>
  <c r="I272" i="1"/>
  <c r="N271" i="1"/>
  <c r="K271" i="1"/>
  <c r="J271" i="1"/>
  <c r="N270" i="1"/>
  <c r="K270" i="1"/>
  <c r="J270" i="1"/>
  <c r="Q269" i="1"/>
  <c r="P269" i="1"/>
  <c r="O269" i="1"/>
  <c r="N269" i="1"/>
  <c r="M269" i="1"/>
  <c r="L269" i="1"/>
  <c r="K269" i="1"/>
  <c r="J269" i="1"/>
  <c r="I269" i="1"/>
  <c r="N267" i="1"/>
  <c r="K267" i="1"/>
  <c r="I267" i="1"/>
  <c r="J267" i="1" s="1"/>
  <c r="Q266" i="1"/>
  <c r="P266" i="1"/>
  <c r="O266" i="1"/>
  <c r="N266" i="1"/>
  <c r="M266" i="1"/>
  <c r="L266" i="1"/>
  <c r="K266" i="1"/>
  <c r="J266" i="1"/>
  <c r="I266" i="1"/>
  <c r="N247" i="1"/>
  <c r="K247" i="1"/>
  <c r="I247" i="1"/>
  <c r="J247" i="1" s="1"/>
  <c r="N246" i="1"/>
  <c r="K246" i="1"/>
  <c r="I246" i="1"/>
  <c r="J246" i="1" s="1"/>
  <c r="N244" i="1"/>
  <c r="K244" i="1"/>
  <c r="I244" i="1"/>
  <c r="J244" i="1" s="1"/>
  <c r="N243" i="1"/>
  <c r="K243" i="1"/>
  <c r="I243" i="1"/>
  <c r="J243" i="1" s="1"/>
  <c r="Q240" i="1"/>
  <c r="P240" i="1"/>
  <c r="O240" i="1"/>
  <c r="N240" i="1"/>
  <c r="M240" i="1"/>
  <c r="L240" i="1"/>
  <c r="K240" i="1"/>
  <c r="J240" i="1"/>
  <c r="I240" i="1"/>
  <c r="Q239" i="1"/>
  <c r="P239" i="1"/>
  <c r="O239" i="1"/>
  <c r="N239" i="1"/>
  <c r="M239" i="1"/>
  <c r="L239" i="1"/>
  <c r="K239" i="1"/>
  <c r="J239" i="1"/>
  <c r="I239" i="1"/>
  <c r="Q224" i="1"/>
  <c r="P224" i="1"/>
  <c r="O224" i="1"/>
  <c r="N224" i="1"/>
  <c r="M224" i="1"/>
  <c r="L224" i="1"/>
  <c r="K224" i="1"/>
  <c r="J224" i="1"/>
  <c r="I224" i="1"/>
  <c r="N220" i="1"/>
  <c r="K220" i="1"/>
  <c r="J220" i="1"/>
  <c r="Q219" i="1"/>
  <c r="P219" i="1"/>
  <c r="O219" i="1"/>
  <c r="N219" i="1"/>
  <c r="M219" i="1"/>
  <c r="L219" i="1"/>
  <c r="K219" i="1"/>
  <c r="J219" i="1"/>
  <c r="I219" i="1"/>
  <c r="Q218" i="1"/>
  <c r="P218" i="1"/>
  <c r="O218" i="1"/>
  <c r="N218" i="1"/>
  <c r="M218" i="1"/>
  <c r="L218" i="1"/>
  <c r="K218" i="1"/>
  <c r="J218" i="1"/>
  <c r="I218" i="1"/>
  <c r="O270" i="1" l="1"/>
  <c r="L277" i="1"/>
  <c r="L275" i="1"/>
  <c r="L271" i="1"/>
  <c r="O271" i="1"/>
  <c r="L270" i="1"/>
  <c r="L276" i="1"/>
  <c r="O277" i="1"/>
  <c r="O276" i="1"/>
  <c r="O275" i="1"/>
  <c r="L243" i="1"/>
  <c r="L246" i="1"/>
  <c r="O220" i="1"/>
  <c r="L220" i="1"/>
  <c r="O246" i="1"/>
  <c r="L247" i="1"/>
  <c r="L244" i="1"/>
  <c r="O247" i="1"/>
  <c r="O243" i="1"/>
  <c r="O244" i="1"/>
  <c r="O267" i="1"/>
  <c r="L267" i="1"/>
  <c r="A1" i="2" l="1"/>
  <c r="K10" i="1"/>
  <c r="N205" i="1" l="1"/>
  <c r="K205" i="1"/>
  <c r="I205" i="1"/>
  <c r="J205" i="1" s="1"/>
  <c r="Q204" i="1"/>
  <c r="P204" i="1"/>
  <c r="O204" i="1"/>
  <c r="N204" i="1"/>
  <c r="M204" i="1"/>
  <c r="L204" i="1"/>
  <c r="K204" i="1"/>
  <c r="J204" i="1"/>
  <c r="I204" i="1"/>
  <c r="Q177" i="1"/>
  <c r="P177" i="1"/>
  <c r="O177" i="1"/>
  <c r="N177" i="1"/>
  <c r="M177" i="1"/>
  <c r="L177" i="1"/>
  <c r="K177" i="1"/>
  <c r="J177" i="1"/>
  <c r="I177" i="1"/>
  <c r="Q173" i="1"/>
  <c r="P173" i="1"/>
  <c r="O173" i="1"/>
  <c r="N173" i="1"/>
  <c r="M173" i="1"/>
  <c r="L173" i="1"/>
  <c r="K173" i="1"/>
  <c r="J173" i="1"/>
  <c r="I173" i="1"/>
  <c r="Q172" i="1"/>
  <c r="P172" i="1"/>
  <c r="O172" i="1"/>
  <c r="N172" i="1"/>
  <c r="M172" i="1"/>
  <c r="L172" i="1"/>
  <c r="K172" i="1"/>
  <c r="J172" i="1"/>
  <c r="I172" i="1"/>
  <c r="Q22" i="1"/>
  <c r="P22" i="1"/>
  <c r="O22" i="1"/>
  <c r="N22" i="1"/>
  <c r="M22" i="1"/>
  <c r="L22" i="1"/>
  <c r="K22" i="1"/>
  <c r="J22" i="1"/>
  <c r="I22" i="1"/>
  <c r="Q21" i="1"/>
  <c r="P21" i="1"/>
  <c r="O21" i="1"/>
  <c r="N21" i="1"/>
  <c r="M21" i="1"/>
  <c r="L21" i="1"/>
  <c r="K21" i="1"/>
  <c r="J21" i="1"/>
  <c r="I21" i="1"/>
  <c r="N20" i="1"/>
  <c r="O20" i="1" s="1"/>
  <c r="P20" i="1" s="1"/>
  <c r="M20" i="1"/>
  <c r="K20" i="1"/>
  <c r="I20" i="1"/>
  <c r="J20" i="1" s="1"/>
  <c r="N19" i="1"/>
  <c r="O19" i="1" s="1"/>
  <c r="P19" i="1" s="1"/>
  <c r="M19" i="1"/>
  <c r="K19" i="1"/>
  <c r="L19" i="1" s="1"/>
  <c r="J19" i="1"/>
  <c r="I19" i="1"/>
  <c r="N11" i="1"/>
  <c r="K11" i="1"/>
  <c r="I11" i="1"/>
  <c r="J11" i="1" s="1"/>
  <c r="N10" i="1"/>
  <c r="I10" i="1"/>
  <c r="J10" i="1" s="1"/>
  <c r="N9" i="1"/>
  <c r="K9" i="1"/>
  <c r="I9" i="1"/>
  <c r="J9" i="1" s="1"/>
  <c r="O205" i="1" l="1"/>
  <c r="L205" i="1"/>
  <c r="L11" i="1"/>
  <c r="O10" i="1"/>
  <c r="O9" i="1"/>
  <c r="Q19" i="1"/>
  <c r="L20" i="1"/>
  <c r="Q20" i="1" s="1"/>
  <c r="O11" i="1"/>
  <c r="L9" i="1"/>
  <c r="L10" i="1"/>
  <c r="I278" i="1"/>
  <c r="J278" i="1"/>
  <c r="K278" i="1"/>
  <c r="L278" i="1"/>
  <c r="M278" i="1"/>
  <c r="N278" i="1"/>
  <c r="O278" i="1"/>
  <c r="P278" i="1"/>
  <c r="Q278" i="1"/>
  <c r="Q282" i="1"/>
  <c r="P282" i="1"/>
  <c r="O282" i="1"/>
  <c r="N282" i="1"/>
  <c r="M282" i="1"/>
  <c r="L282" i="1"/>
  <c r="K282" i="1"/>
  <c r="J282" i="1"/>
  <c r="I282" i="1"/>
  <c r="Q280" i="1"/>
  <c r="P280" i="1"/>
  <c r="O280" i="1"/>
  <c r="N280" i="1"/>
  <c r="M280" i="1"/>
  <c r="L280" i="1"/>
  <c r="K280" i="1"/>
  <c r="J280" i="1"/>
  <c r="I280" i="1"/>
  <c r="K23" i="1" l="1"/>
  <c r="D5" i="2" s="1"/>
  <c r="Q23" i="1"/>
  <c r="F5" i="2" l="1"/>
  <c r="L14" i="2" l="1"/>
  <c r="L18" i="2" l="1"/>
  <c r="L19" i="2" s="1"/>
  <c r="M7" i="1" s="1"/>
  <c r="M186" i="1" l="1"/>
  <c r="P186" i="1" s="1"/>
  <c r="Q186" i="1" s="1"/>
  <c r="M188" i="1"/>
  <c r="P188" i="1" s="1"/>
  <c r="Q188" i="1" s="1"/>
  <c r="M184" i="1"/>
  <c r="P184" i="1" s="1"/>
  <c r="Q184" i="1" s="1"/>
  <c r="M190" i="1"/>
  <c r="P190" i="1" s="1"/>
  <c r="Q190" i="1" s="1"/>
  <c r="M187" i="1"/>
  <c r="P187" i="1" s="1"/>
  <c r="Q187" i="1" s="1"/>
  <c r="M185" i="1"/>
  <c r="P185" i="1" s="1"/>
  <c r="Q185" i="1" s="1"/>
  <c r="M189" i="1"/>
  <c r="P189" i="1" s="1"/>
  <c r="Q189" i="1" s="1"/>
  <c r="M191" i="1"/>
  <c r="P191" i="1" s="1"/>
  <c r="Q191" i="1" s="1"/>
  <c r="M109" i="1"/>
  <c r="P109" i="1" s="1"/>
  <c r="Q109" i="1" s="1"/>
  <c r="M78" i="1"/>
  <c r="P78" i="1" s="1"/>
  <c r="Q78" i="1" s="1"/>
  <c r="M91" i="1"/>
  <c r="P91" i="1" s="1"/>
  <c r="Q91" i="1" s="1"/>
  <c r="M77" i="1"/>
  <c r="P77" i="1" s="1"/>
  <c r="Q77" i="1" s="1"/>
  <c r="M92" i="1"/>
  <c r="P92" i="1" s="1"/>
  <c r="Q92" i="1" s="1"/>
  <c r="M85" i="1"/>
  <c r="P85" i="1" s="1"/>
  <c r="Q85" i="1" s="1"/>
  <c r="M86" i="1"/>
  <c r="P86" i="1" s="1"/>
  <c r="Q86" i="1" s="1"/>
  <c r="M68" i="1"/>
  <c r="P68" i="1" s="1"/>
  <c r="Q68" i="1" s="1"/>
  <c r="M66" i="1"/>
  <c r="P66" i="1" s="1"/>
  <c r="Q66" i="1" s="1"/>
  <c r="M64" i="1"/>
  <c r="P64" i="1" s="1"/>
  <c r="Q64" i="1" s="1"/>
  <c r="M62" i="1"/>
  <c r="P62" i="1" s="1"/>
  <c r="Q62" i="1" s="1"/>
  <c r="M60" i="1"/>
  <c r="P60" i="1" s="1"/>
  <c r="Q60" i="1" s="1"/>
  <c r="M58" i="1"/>
  <c r="P58" i="1" s="1"/>
  <c r="Q58" i="1" s="1"/>
  <c r="M56" i="1"/>
  <c r="P56" i="1" s="1"/>
  <c r="Q56" i="1" s="1"/>
  <c r="M54" i="1"/>
  <c r="P54" i="1" s="1"/>
  <c r="Q54" i="1" s="1"/>
  <c r="M52" i="1"/>
  <c r="P52" i="1" s="1"/>
  <c r="Q52" i="1" s="1"/>
  <c r="M50" i="1"/>
  <c r="P50" i="1" s="1"/>
  <c r="Q50" i="1" s="1"/>
  <c r="M65" i="1"/>
  <c r="P65" i="1" s="1"/>
  <c r="Q65" i="1" s="1"/>
  <c r="M61" i="1"/>
  <c r="P61" i="1" s="1"/>
  <c r="Q61" i="1" s="1"/>
  <c r="M57" i="1"/>
  <c r="P57" i="1" s="1"/>
  <c r="Q57" i="1" s="1"/>
  <c r="M55" i="1"/>
  <c r="P55" i="1" s="1"/>
  <c r="Q55" i="1" s="1"/>
  <c r="M53" i="1"/>
  <c r="P53" i="1" s="1"/>
  <c r="Q53" i="1" s="1"/>
  <c r="M51" i="1"/>
  <c r="P51" i="1" s="1"/>
  <c r="Q51" i="1" s="1"/>
  <c r="M67" i="1"/>
  <c r="P67" i="1" s="1"/>
  <c r="Q67" i="1" s="1"/>
  <c r="M63" i="1"/>
  <c r="P63" i="1" s="1"/>
  <c r="Q63" i="1" s="1"/>
  <c r="M59" i="1"/>
  <c r="P59" i="1" s="1"/>
  <c r="Q59" i="1" s="1"/>
  <c r="M49" i="1"/>
  <c r="P49" i="1" s="1"/>
  <c r="Q49" i="1" s="1"/>
  <c r="M170" i="1"/>
  <c r="P170" i="1" s="1"/>
  <c r="Q170" i="1" s="1"/>
  <c r="M169" i="1"/>
  <c r="P169" i="1" s="1"/>
  <c r="Q169" i="1" s="1"/>
  <c r="M209" i="1"/>
  <c r="P209" i="1" s="1"/>
  <c r="Q209" i="1" s="1"/>
  <c r="M202" i="1"/>
  <c r="P202" i="1" s="1"/>
  <c r="Q202" i="1" s="1"/>
  <c r="M216" i="1"/>
  <c r="P216" i="1" s="1"/>
  <c r="Q216" i="1" s="1"/>
  <c r="M214" i="1"/>
  <c r="P214" i="1" s="1"/>
  <c r="Q214" i="1" s="1"/>
  <c r="M212" i="1"/>
  <c r="P212" i="1" s="1"/>
  <c r="Q212" i="1" s="1"/>
  <c r="M210" i="1"/>
  <c r="P210" i="1" s="1"/>
  <c r="Q210" i="1" s="1"/>
  <c r="M215" i="1"/>
  <c r="P215" i="1" s="1"/>
  <c r="Q215" i="1" s="1"/>
  <c r="M213" i="1"/>
  <c r="P213" i="1" s="1"/>
  <c r="Q213" i="1" s="1"/>
  <c r="M211" i="1"/>
  <c r="P211" i="1" s="1"/>
  <c r="Q211" i="1" s="1"/>
  <c r="M160" i="1"/>
  <c r="P160" i="1" s="1"/>
  <c r="Q160" i="1" s="1"/>
  <c r="M158" i="1"/>
  <c r="P158" i="1" s="1"/>
  <c r="Q158" i="1" s="1"/>
  <c r="M156" i="1"/>
  <c r="P156" i="1" s="1"/>
  <c r="Q156" i="1" s="1"/>
  <c r="M159" i="1"/>
  <c r="P159" i="1" s="1"/>
  <c r="Q159" i="1" s="1"/>
  <c r="M157" i="1"/>
  <c r="P157" i="1" s="1"/>
  <c r="Q157" i="1" s="1"/>
  <c r="M165" i="1"/>
  <c r="P165" i="1" s="1"/>
  <c r="Q165" i="1" s="1"/>
  <c r="M163" i="1"/>
  <c r="P163" i="1" s="1"/>
  <c r="Q163" i="1" s="1"/>
  <c r="M153" i="1"/>
  <c r="P153" i="1" s="1"/>
  <c r="Q153" i="1" s="1"/>
  <c r="M151" i="1"/>
  <c r="P151" i="1" s="1"/>
  <c r="Q151" i="1" s="1"/>
  <c r="M149" i="1"/>
  <c r="P149" i="1" s="1"/>
  <c r="Q149" i="1" s="1"/>
  <c r="M147" i="1"/>
  <c r="P147" i="1" s="1"/>
  <c r="Q147" i="1" s="1"/>
  <c r="M145" i="1"/>
  <c r="P145" i="1" s="1"/>
  <c r="Q145" i="1" s="1"/>
  <c r="M143" i="1"/>
  <c r="P143" i="1" s="1"/>
  <c r="Q143" i="1" s="1"/>
  <c r="M141" i="1"/>
  <c r="P141" i="1" s="1"/>
  <c r="Q141" i="1" s="1"/>
  <c r="M139" i="1"/>
  <c r="P139" i="1" s="1"/>
  <c r="Q139" i="1" s="1"/>
  <c r="M137" i="1"/>
  <c r="P137" i="1" s="1"/>
  <c r="Q137" i="1" s="1"/>
  <c r="M135" i="1"/>
  <c r="P135" i="1" s="1"/>
  <c r="Q135" i="1" s="1"/>
  <c r="M133" i="1"/>
  <c r="P133" i="1" s="1"/>
  <c r="Q133" i="1" s="1"/>
  <c r="M131" i="1"/>
  <c r="P131" i="1" s="1"/>
  <c r="Q131" i="1" s="1"/>
  <c r="M129" i="1"/>
  <c r="P129" i="1" s="1"/>
  <c r="Q129" i="1" s="1"/>
  <c r="M127" i="1"/>
  <c r="P127" i="1" s="1"/>
  <c r="Q127" i="1" s="1"/>
  <c r="M125" i="1"/>
  <c r="P125" i="1" s="1"/>
  <c r="Q125" i="1" s="1"/>
  <c r="M123" i="1"/>
  <c r="P123" i="1" s="1"/>
  <c r="Q123" i="1" s="1"/>
  <c r="M121" i="1"/>
  <c r="P121" i="1" s="1"/>
  <c r="Q121" i="1" s="1"/>
  <c r="M146" i="1"/>
  <c r="P146" i="1" s="1"/>
  <c r="Q146" i="1" s="1"/>
  <c r="M138" i="1"/>
  <c r="P138" i="1" s="1"/>
  <c r="Q138" i="1" s="1"/>
  <c r="M130" i="1"/>
  <c r="P130" i="1" s="1"/>
  <c r="Q130" i="1" s="1"/>
  <c r="M122" i="1"/>
  <c r="P122" i="1" s="1"/>
  <c r="Q122" i="1" s="1"/>
  <c r="M166" i="1"/>
  <c r="P166" i="1" s="1"/>
  <c r="Q166" i="1" s="1"/>
  <c r="M152" i="1"/>
  <c r="P152" i="1" s="1"/>
  <c r="Q152" i="1" s="1"/>
  <c r="M144" i="1"/>
  <c r="P144" i="1" s="1"/>
  <c r="Q144" i="1" s="1"/>
  <c r="M136" i="1"/>
  <c r="P136" i="1" s="1"/>
  <c r="Q136" i="1" s="1"/>
  <c r="M128" i="1"/>
  <c r="P128" i="1" s="1"/>
  <c r="Q128" i="1" s="1"/>
  <c r="M120" i="1"/>
  <c r="P120" i="1" s="1"/>
  <c r="Q120" i="1" s="1"/>
  <c r="M118" i="1"/>
  <c r="P118" i="1" s="1"/>
  <c r="Q118" i="1" s="1"/>
  <c r="M116" i="1"/>
  <c r="P116" i="1" s="1"/>
  <c r="Q116" i="1" s="1"/>
  <c r="M114" i="1"/>
  <c r="P114" i="1" s="1"/>
  <c r="Q114" i="1" s="1"/>
  <c r="M112" i="1"/>
  <c r="P112" i="1" s="1"/>
  <c r="Q112" i="1" s="1"/>
  <c r="M110" i="1"/>
  <c r="P110" i="1" s="1"/>
  <c r="Q110" i="1" s="1"/>
  <c r="M108" i="1"/>
  <c r="P108" i="1" s="1"/>
  <c r="Q108" i="1" s="1"/>
  <c r="M106" i="1"/>
  <c r="P106" i="1" s="1"/>
  <c r="Q106" i="1" s="1"/>
  <c r="M104" i="1"/>
  <c r="P104" i="1" s="1"/>
  <c r="Q104" i="1" s="1"/>
  <c r="M164" i="1"/>
  <c r="P164" i="1" s="1"/>
  <c r="Q164" i="1" s="1"/>
  <c r="M150" i="1"/>
  <c r="P150" i="1" s="1"/>
  <c r="Q150" i="1" s="1"/>
  <c r="M142" i="1"/>
  <c r="P142" i="1" s="1"/>
  <c r="Q142" i="1" s="1"/>
  <c r="M134" i="1"/>
  <c r="P134" i="1" s="1"/>
  <c r="Q134" i="1" s="1"/>
  <c r="M126" i="1"/>
  <c r="P126" i="1" s="1"/>
  <c r="Q126" i="1" s="1"/>
  <c r="M111" i="1"/>
  <c r="P111" i="1" s="1"/>
  <c r="Q111" i="1" s="1"/>
  <c r="M105" i="1"/>
  <c r="P105" i="1" s="1"/>
  <c r="Q105" i="1" s="1"/>
  <c r="M148" i="1"/>
  <c r="P148" i="1" s="1"/>
  <c r="Q148" i="1" s="1"/>
  <c r="M132" i="1"/>
  <c r="P132" i="1" s="1"/>
  <c r="Q132" i="1" s="1"/>
  <c r="M103" i="1"/>
  <c r="P103" i="1" s="1"/>
  <c r="Q103" i="1" s="1"/>
  <c r="M101" i="1"/>
  <c r="P101" i="1" s="1"/>
  <c r="Q101" i="1" s="1"/>
  <c r="M99" i="1"/>
  <c r="P99" i="1" s="1"/>
  <c r="Q99" i="1" s="1"/>
  <c r="M97" i="1"/>
  <c r="P97" i="1" s="1"/>
  <c r="Q97" i="1" s="1"/>
  <c r="M94" i="1"/>
  <c r="P94" i="1" s="1"/>
  <c r="Q94" i="1" s="1"/>
  <c r="M90" i="1"/>
  <c r="P90" i="1" s="1"/>
  <c r="Q90" i="1" s="1"/>
  <c r="M88" i="1"/>
  <c r="P88" i="1" s="1"/>
  <c r="Q88" i="1" s="1"/>
  <c r="M84" i="1"/>
  <c r="P84" i="1" s="1"/>
  <c r="Q84" i="1" s="1"/>
  <c r="M82" i="1"/>
  <c r="P82" i="1" s="1"/>
  <c r="Q82" i="1" s="1"/>
  <c r="M80" i="1"/>
  <c r="P80" i="1" s="1"/>
  <c r="Q80" i="1" s="1"/>
  <c r="M76" i="1"/>
  <c r="P76" i="1" s="1"/>
  <c r="Q76" i="1" s="1"/>
  <c r="M74" i="1"/>
  <c r="P74" i="1" s="1"/>
  <c r="Q74" i="1" s="1"/>
  <c r="M72" i="1"/>
  <c r="P72" i="1" s="1"/>
  <c r="Q72" i="1" s="1"/>
  <c r="M45" i="1"/>
  <c r="P45" i="1" s="1"/>
  <c r="Q45" i="1" s="1"/>
  <c r="M43" i="1"/>
  <c r="P43" i="1" s="1"/>
  <c r="Q43" i="1" s="1"/>
  <c r="M41" i="1"/>
  <c r="P41" i="1" s="1"/>
  <c r="Q41" i="1" s="1"/>
  <c r="M39" i="1"/>
  <c r="P39" i="1" s="1"/>
  <c r="Q39" i="1" s="1"/>
  <c r="M37" i="1"/>
  <c r="P37" i="1" s="1"/>
  <c r="Q37" i="1" s="1"/>
  <c r="M35" i="1"/>
  <c r="P35" i="1" s="1"/>
  <c r="Q35" i="1" s="1"/>
  <c r="M30" i="1"/>
  <c r="P30" i="1" s="1"/>
  <c r="Q30" i="1" s="1"/>
  <c r="M28" i="1"/>
  <c r="P28" i="1" s="1"/>
  <c r="Q28" i="1" s="1"/>
  <c r="M140" i="1"/>
  <c r="P140" i="1" s="1"/>
  <c r="Q140" i="1" s="1"/>
  <c r="M124" i="1"/>
  <c r="P124" i="1" s="1"/>
  <c r="Q124" i="1" s="1"/>
  <c r="M119" i="1"/>
  <c r="P119" i="1" s="1"/>
  <c r="Q119" i="1" s="1"/>
  <c r="M117" i="1"/>
  <c r="P117" i="1" s="1"/>
  <c r="Q117" i="1" s="1"/>
  <c r="M115" i="1"/>
  <c r="P115" i="1" s="1"/>
  <c r="Q115" i="1" s="1"/>
  <c r="M113" i="1"/>
  <c r="P113" i="1" s="1"/>
  <c r="Q113" i="1" s="1"/>
  <c r="M102" i="1"/>
  <c r="P102" i="1" s="1"/>
  <c r="Q102" i="1" s="1"/>
  <c r="M29" i="1"/>
  <c r="P29" i="1" s="1"/>
  <c r="Q29" i="1" s="1"/>
  <c r="M100" i="1"/>
  <c r="P100" i="1" s="1"/>
  <c r="Q100" i="1" s="1"/>
  <c r="M107" i="1"/>
  <c r="P107" i="1" s="1"/>
  <c r="Q107" i="1" s="1"/>
  <c r="M93" i="1"/>
  <c r="P93" i="1" s="1"/>
  <c r="Q93" i="1" s="1"/>
  <c r="M98" i="1"/>
  <c r="P98" i="1" s="1"/>
  <c r="Q98" i="1" s="1"/>
  <c r="M89" i="1"/>
  <c r="P89" i="1" s="1"/>
  <c r="Q89" i="1" s="1"/>
  <c r="M87" i="1"/>
  <c r="P87" i="1" s="1"/>
  <c r="Q87" i="1" s="1"/>
  <c r="M83" i="1"/>
  <c r="P83" i="1" s="1"/>
  <c r="Q83" i="1" s="1"/>
  <c r="M81" i="1"/>
  <c r="P81" i="1" s="1"/>
  <c r="Q81" i="1" s="1"/>
  <c r="M79" i="1"/>
  <c r="P79" i="1" s="1"/>
  <c r="Q79" i="1" s="1"/>
  <c r="M75" i="1"/>
  <c r="P75" i="1" s="1"/>
  <c r="Q75" i="1" s="1"/>
  <c r="M73" i="1"/>
  <c r="P73" i="1" s="1"/>
  <c r="Q73" i="1" s="1"/>
  <c r="M71" i="1"/>
  <c r="P71" i="1" s="1"/>
  <c r="Q71" i="1" s="1"/>
  <c r="M46" i="1"/>
  <c r="P46" i="1" s="1"/>
  <c r="Q46" i="1" s="1"/>
  <c r="M44" i="1"/>
  <c r="P44" i="1" s="1"/>
  <c r="Q44" i="1" s="1"/>
  <c r="M42" i="1"/>
  <c r="P42" i="1" s="1"/>
  <c r="Q42" i="1" s="1"/>
  <c r="M40" i="1"/>
  <c r="P40" i="1" s="1"/>
  <c r="Q40" i="1" s="1"/>
  <c r="M38" i="1"/>
  <c r="P38" i="1" s="1"/>
  <c r="Q38" i="1" s="1"/>
  <c r="M36" i="1"/>
  <c r="P36" i="1" s="1"/>
  <c r="Q36" i="1" s="1"/>
  <c r="M34" i="1"/>
  <c r="P34" i="1" s="1"/>
  <c r="Q34" i="1" s="1"/>
  <c r="M31" i="1"/>
  <c r="P31" i="1" s="1"/>
  <c r="Q31" i="1" s="1"/>
  <c r="M27" i="1"/>
  <c r="P27" i="1" s="1"/>
  <c r="M199" i="1"/>
  <c r="P199" i="1" s="1"/>
  <c r="Q199" i="1" s="1"/>
  <c r="M195" i="1"/>
  <c r="P195" i="1" s="1"/>
  <c r="Q195" i="1" s="1"/>
  <c r="M196" i="1"/>
  <c r="P196" i="1" s="1"/>
  <c r="Q196" i="1" s="1"/>
  <c r="M194" i="1"/>
  <c r="P194" i="1" s="1"/>
  <c r="Q194" i="1" s="1"/>
  <c r="M271" i="1"/>
  <c r="P271" i="1" s="1"/>
  <c r="Q271" i="1" s="1"/>
  <c r="M270" i="1"/>
  <c r="P270" i="1" s="1"/>
  <c r="Q270" i="1" s="1"/>
  <c r="M276" i="1"/>
  <c r="P276" i="1" s="1"/>
  <c r="Q276" i="1" s="1"/>
  <c r="M275" i="1"/>
  <c r="P275" i="1" s="1"/>
  <c r="Q275" i="1" s="1"/>
  <c r="M277" i="1"/>
  <c r="P277" i="1" s="1"/>
  <c r="Q277" i="1" s="1"/>
  <c r="M237" i="1"/>
  <c r="P237" i="1" s="1"/>
  <c r="Q237" i="1" s="1"/>
  <c r="M236" i="1"/>
  <c r="P236" i="1" s="1"/>
  <c r="Q236" i="1" s="1"/>
  <c r="M235" i="1"/>
  <c r="P235" i="1" s="1"/>
  <c r="Q235" i="1" s="1"/>
  <c r="M234" i="1"/>
  <c r="P234" i="1" s="1"/>
  <c r="Q234" i="1" s="1"/>
  <c r="M230" i="1"/>
  <c r="P230" i="1" s="1"/>
  <c r="Q230" i="1" s="1"/>
  <c r="M229" i="1"/>
  <c r="P229" i="1" s="1"/>
  <c r="Q229" i="1" s="1"/>
  <c r="M232" i="1"/>
  <c r="P232" i="1" s="1"/>
  <c r="Q232" i="1" s="1"/>
  <c r="M206" i="1"/>
  <c r="P206" i="1" s="1"/>
  <c r="Q206" i="1" s="1"/>
  <c r="M205" i="1"/>
  <c r="P205" i="1" s="1"/>
  <c r="Q205" i="1" s="1"/>
  <c r="M241" i="1"/>
  <c r="P241" i="1" s="1"/>
  <c r="Q241" i="1" s="1"/>
  <c r="M245" i="1"/>
  <c r="P245" i="1" s="1"/>
  <c r="Q245" i="1" s="1"/>
  <c r="M242" i="1"/>
  <c r="P242" i="1" s="1"/>
  <c r="Q242" i="1" s="1"/>
  <c r="M247" i="1"/>
  <c r="P247" i="1" s="1"/>
  <c r="Q247" i="1" s="1"/>
  <c r="M220" i="1"/>
  <c r="P220" i="1" s="1"/>
  <c r="Q220" i="1" s="1"/>
  <c r="M246" i="1"/>
  <c r="P246" i="1" s="1"/>
  <c r="Q246" i="1" s="1"/>
  <c r="M244" i="1"/>
  <c r="P244" i="1" s="1"/>
  <c r="Q244" i="1" s="1"/>
  <c r="M243" i="1"/>
  <c r="P243" i="1" s="1"/>
  <c r="Q243" i="1" s="1"/>
  <c r="M264" i="1"/>
  <c r="P264" i="1" s="1"/>
  <c r="Q264" i="1" s="1"/>
  <c r="M267" i="1"/>
  <c r="P267" i="1" s="1"/>
  <c r="Q267" i="1" s="1"/>
  <c r="M251" i="1"/>
  <c r="P251" i="1" s="1"/>
  <c r="Q251" i="1" s="1"/>
  <c r="M255" i="1"/>
  <c r="P255" i="1" s="1"/>
  <c r="Q255" i="1" s="1"/>
  <c r="M260" i="1"/>
  <c r="P260" i="1" s="1"/>
  <c r="Q260" i="1" s="1"/>
  <c r="M256" i="1"/>
  <c r="P256" i="1" s="1"/>
  <c r="Q256" i="1" s="1"/>
  <c r="M253" i="1"/>
  <c r="P253" i="1" s="1"/>
  <c r="Q253" i="1" s="1"/>
  <c r="M250" i="1"/>
  <c r="P250" i="1" s="1"/>
  <c r="M254" i="1"/>
  <c r="P254" i="1" s="1"/>
  <c r="Q254" i="1" s="1"/>
  <c r="M259" i="1"/>
  <c r="P259" i="1" s="1"/>
  <c r="Q259" i="1" s="1"/>
  <c r="M257" i="1"/>
  <c r="P257" i="1" s="1"/>
  <c r="Q257" i="1" s="1"/>
  <c r="M261" i="1"/>
  <c r="P261" i="1" s="1"/>
  <c r="Q261" i="1" s="1"/>
  <c r="M258" i="1"/>
  <c r="P258" i="1" s="1"/>
  <c r="Q258" i="1" s="1"/>
  <c r="M252" i="1"/>
  <c r="P252" i="1" s="1"/>
  <c r="Q252" i="1" s="1"/>
  <c r="M9" i="1"/>
  <c r="P9" i="1" s="1"/>
  <c r="Q9" i="1" s="1"/>
  <c r="M16" i="1"/>
  <c r="P16" i="1" s="1"/>
  <c r="Q16" i="1" s="1"/>
  <c r="M17" i="1"/>
  <c r="P17" i="1" s="1"/>
  <c r="Q17" i="1" s="1"/>
  <c r="M14" i="1"/>
  <c r="P14" i="1" s="1"/>
  <c r="Q14" i="1" s="1"/>
  <c r="M13" i="1"/>
  <c r="P13" i="1" s="1"/>
  <c r="Q13" i="1" s="1"/>
  <c r="M12" i="1"/>
  <c r="P12" i="1" s="1"/>
  <c r="Q12" i="1" s="1"/>
  <c r="M18" i="1"/>
  <c r="P18" i="1" s="1"/>
  <c r="Q18" i="1" s="1"/>
  <c r="M15" i="1"/>
  <c r="P15" i="1" s="1"/>
  <c r="Q15" i="1" s="1"/>
  <c r="M11" i="1"/>
  <c r="P11" i="1" s="1"/>
  <c r="Q11" i="1" s="1"/>
  <c r="M10" i="1"/>
  <c r="P10" i="1" s="1"/>
  <c r="Q10" i="1" s="1"/>
  <c r="Q27" i="1" l="1"/>
  <c r="Q250" i="1"/>
  <c r="R23" i="1"/>
  <c r="N23" i="1"/>
  <c r="E5" i="2" s="1"/>
  <c r="G5" i="2" s="1"/>
  <c r="H5" i="2" s="1"/>
  <c r="J5" i="2" l="1"/>
  <c r="I5" i="2"/>
  <c r="K5" i="2" l="1"/>
  <c r="K8" i="2" l="1"/>
  <c r="L5" i="2"/>
  <c r="M222" i="1" l="1"/>
  <c r="N222" i="1"/>
  <c r="K222" i="1"/>
  <c r="J222" i="1"/>
  <c r="J221" i="1"/>
  <c r="N221" i="1"/>
  <c r="K221" i="1"/>
  <c r="M221" i="1"/>
  <c r="L222" i="1" l="1"/>
  <c r="O221" i="1"/>
  <c r="P221" i="1" s="1"/>
  <c r="L221" i="1"/>
  <c r="O222" i="1"/>
  <c r="P222" i="1" s="1"/>
  <c r="Q221" i="1" l="1"/>
  <c r="Q222" i="1"/>
  <c r="K226" i="1"/>
  <c r="J226" i="1"/>
  <c r="N226" i="1"/>
  <c r="M226" i="1"/>
  <c r="N225" i="1"/>
  <c r="K225" i="1"/>
  <c r="M225" i="1"/>
  <c r="J225" i="1"/>
  <c r="O225" i="1" l="1"/>
  <c r="P225" i="1" s="1"/>
  <c r="L226" i="1"/>
  <c r="L225" i="1"/>
  <c r="O226" i="1"/>
  <c r="P226" i="1" s="1"/>
  <c r="Q226" i="1" l="1"/>
  <c r="Q225" i="1"/>
  <c r="N231" i="1"/>
  <c r="J231" i="1"/>
  <c r="K231" i="1"/>
  <c r="M231" i="1"/>
  <c r="M233" i="1"/>
  <c r="J233" i="1"/>
  <c r="K233" i="1"/>
  <c r="N233" i="1"/>
  <c r="L231" i="1" l="1"/>
  <c r="L233" i="1"/>
  <c r="O233" i="1"/>
  <c r="O231" i="1"/>
  <c r="P231" i="1" s="1"/>
  <c r="P233" i="1" l="1"/>
  <c r="Q231" i="1"/>
  <c r="Q233" i="1"/>
  <c r="N181" i="1" l="1"/>
  <c r="J181" i="1"/>
  <c r="K181" i="1"/>
  <c r="M181" i="1"/>
  <c r="K180" i="1"/>
  <c r="M180" i="1"/>
  <c r="N180" i="1"/>
  <c r="J180" i="1"/>
  <c r="N179" i="1"/>
  <c r="J179" i="1"/>
  <c r="K179" i="1"/>
  <c r="M179" i="1"/>
  <c r="M178" i="1"/>
  <c r="J178" i="1"/>
  <c r="K178" i="1"/>
  <c r="N178" i="1"/>
  <c r="O180" i="1" l="1"/>
  <c r="P180" i="1" s="1"/>
  <c r="L178" i="1"/>
  <c r="L180" i="1"/>
  <c r="O181" i="1"/>
  <c r="P181" i="1" s="1"/>
  <c r="L181" i="1"/>
  <c r="L179" i="1"/>
  <c r="O179" i="1"/>
  <c r="P179" i="1" s="1"/>
  <c r="O178" i="1"/>
  <c r="Q180" i="1" l="1"/>
  <c r="Q181" i="1"/>
  <c r="Q179" i="1"/>
  <c r="P178" i="1"/>
  <c r="Q178" i="1" l="1"/>
  <c r="K175" i="1" l="1"/>
  <c r="N175" i="1"/>
  <c r="M175" i="1"/>
  <c r="N174" i="1"/>
  <c r="K174" i="1"/>
  <c r="J174" i="1"/>
  <c r="M174" i="1"/>
  <c r="J175" i="1"/>
  <c r="L174" i="1" l="1"/>
  <c r="L175" i="1"/>
  <c r="O174" i="1"/>
  <c r="O175" i="1"/>
  <c r="P174" i="1" l="1"/>
  <c r="Q279" i="1"/>
  <c r="K279" i="1"/>
  <c r="D6" i="2" s="1"/>
  <c r="N279" i="1"/>
  <c r="E6" i="2" s="1"/>
  <c r="K281" i="1"/>
  <c r="R283" i="1"/>
  <c r="R285" i="1"/>
  <c r="Q174" i="1"/>
  <c r="R279" i="1" s="1"/>
  <c r="R281" i="1" s="1"/>
  <c r="Q281" i="1"/>
  <c r="L12" i="2" s="1"/>
  <c r="L13" i="2" s="1"/>
  <c r="P175" i="1"/>
  <c r="Q175" i="1" s="1"/>
  <c r="G6" i="2" l="1"/>
  <c r="G8" i="2" s="1"/>
  <c r="E8" i="2"/>
  <c r="E15" i="2" s="1"/>
  <c r="E16" i="2" s="1"/>
  <c r="D8" i="2"/>
  <c r="E12" i="2" s="1"/>
  <c r="F6" i="2"/>
  <c r="F8" i="2" s="1"/>
  <c r="H6" i="2"/>
  <c r="N281" i="1"/>
  <c r="R284" i="1"/>
  <c r="P1" i="1" s="1"/>
  <c r="P2" i="1" s="1"/>
  <c r="J6" i="2" l="1"/>
  <c r="J8" i="2" s="1"/>
  <c r="H8" i="2"/>
  <c r="I6" i="2"/>
  <c r="I8" i="2" s="1"/>
  <c r="L6" i="2"/>
  <c r="L8" i="2" s="1"/>
  <c r="E13" i="2"/>
  <c r="P4" i="1" s="1"/>
  <c r="E17" i="2"/>
  <c r="P3" i="1"/>
  <c r="E19" i="2" l="1"/>
  <c r="E18" i="2"/>
  <c r="E20" i="2" s="1"/>
  <c r="E23" i="2" s="1"/>
  <c r="P5" i="1"/>
</calcChain>
</file>

<file path=xl/sharedStrings.xml><?xml version="1.0" encoding="utf-8"?>
<sst xmlns="http://schemas.openxmlformats.org/spreadsheetml/2006/main" count="536" uniqueCount="295">
  <si>
    <t>SR.
NO.</t>
  </si>
  <si>
    <t>DESCRIPTION</t>
  </si>
  <si>
    <t>QUANTITY</t>
  </si>
  <si>
    <t>UNIT</t>
  </si>
  <si>
    <t>MATERIAL 
COST</t>
  </si>
  <si>
    <t>MANHOURS COST</t>
  </si>
  <si>
    <t>UNIT MANHOURS</t>
  </si>
  <si>
    <t>TOTAL MANHOURS</t>
  </si>
  <si>
    <t>TOTAL
COST</t>
  </si>
  <si>
    <t>UNIT MATERIAL
COST</t>
  </si>
  <si>
    <t>DWG. NO.</t>
  </si>
  <si>
    <t>DETAIL NO.</t>
  </si>
  <si>
    <t>SUBTOTAL MATERIAL</t>
  </si>
  <si>
    <t>SUBTOTAL LABOR</t>
  </si>
  <si>
    <t>COMPOSITE LABOR RATE</t>
  </si>
  <si>
    <t>BID SUMMARY</t>
  </si>
  <si>
    <t>MATERIAL COST</t>
  </si>
  <si>
    <t>LABOR COST</t>
  </si>
  <si>
    <t>MATERIAL TAX</t>
  </si>
  <si>
    <t>LABOR TAX</t>
  </si>
  <si>
    <t>TOTAL COST</t>
  </si>
  <si>
    <t>OVERHEADS</t>
  </si>
  <si>
    <t>PROFITS</t>
  </si>
  <si>
    <t>TOTAL PRICE</t>
  </si>
  <si>
    <t>TOTALS</t>
  </si>
  <si>
    <t>BID RECAP</t>
  </si>
  <si>
    <t>TOTAL MATERIAL COST</t>
  </si>
  <si>
    <t>TOTAL LABOR COST</t>
  </si>
  <si>
    <t>MATERIAL SALES TAX</t>
  </si>
  <si>
    <t>OVERHEADS @</t>
  </si>
  <si>
    <t>JOB EXPENSE</t>
  </si>
  <si>
    <t>TOTAL COST WITH OVERHEADS + PROFIT</t>
  </si>
  <si>
    <t>PROFIT @</t>
  </si>
  <si>
    <t>BASE BID PRICE</t>
  </si>
  <si>
    <t>MAN LOAD</t>
  </si>
  <si>
    <t>SUPERVISOR RATE</t>
  </si>
  <si>
    <t>UNSKILLED LABOR RATE</t>
  </si>
  <si>
    <t>TOTAL MANHOURS WITH SUPERVISION</t>
  </si>
  <si>
    <t>NUMBER OF MAN-DAYS</t>
  </si>
  <si>
    <t>PREVAILING WAGE RATE</t>
  </si>
  <si>
    <t>MAN-LOADING AND SUPERVISION ANALYSIS</t>
  </si>
  <si>
    <t>INSERT VALUES IN YELLOW HIGHLIGHTED CELLS WHERE APPLICABLE</t>
  </si>
  <si>
    <t>SUBTOTAL HOURS</t>
  </si>
  <si>
    <t>CSI NO.</t>
  </si>
  <si>
    <t>JOURNEYMAN RATE</t>
  </si>
  <si>
    <t>Notes:</t>
  </si>
  <si>
    <t>Date:</t>
  </si>
  <si>
    <t>All other prices are excluded that are not included in the estimate above.</t>
  </si>
  <si>
    <t>DIVISION</t>
  </si>
  <si>
    <t>BOND &amp; INSURANCE</t>
  </si>
  <si>
    <t>PROJECT SUPERVISION &amp; PROJECT MANAGEMENT</t>
  </si>
  <si>
    <t>PROJECT SCHEDULE (Primavera P3 or P6)</t>
  </si>
  <si>
    <t>OFFICE OVERHEADS</t>
  </si>
  <si>
    <t>QTY W/
WASTAGE</t>
  </si>
  <si>
    <t>MAN HOUR RATE</t>
  </si>
  <si>
    <t>WASTAGE %</t>
  </si>
  <si>
    <t>01 00 00</t>
  </si>
  <si>
    <t>DIVISION 01 - GENERAL REQUIREMENTS</t>
  </si>
  <si>
    <t>GENERAL REQUIREMENTS</t>
  </si>
  <si>
    <t>DIVISION 26 - ELECTRICAL</t>
  </si>
  <si>
    <t>26 00 00</t>
  </si>
  <si>
    <t>ELECTRICAL</t>
  </si>
  <si>
    <t>SF</t>
  </si>
  <si>
    <t>ADDITIONAL COST (If Any)</t>
  </si>
  <si>
    <t>DISTRIBUTION</t>
  </si>
  <si>
    <t>Conduits</t>
  </si>
  <si>
    <t>Grounding</t>
  </si>
  <si>
    <t>BRANCH WIRING</t>
  </si>
  <si>
    <t>Conduit- Power</t>
  </si>
  <si>
    <t>WIRING DEVICES</t>
  </si>
  <si>
    <t>Devices</t>
  </si>
  <si>
    <t>LIGHTING CONTROLS</t>
  </si>
  <si>
    <t>ROUGH IN FOR LOW VOLTAGE SYSTEM</t>
  </si>
  <si>
    <t>TOTAL LABOR HOURS</t>
  </si>
  <si>
    <t>OVERHEAD COST</t>
  </si>
  <si>
    <t>PROFIT COST</t>
  </si>
  <si>
    <t>PROJECT COST</t>
  </si>
  <si>
    <t>TOTAL MATERIAL</t>
  </si>
  <si>
    <t>TOTAL LABOR</t>
  </si>
  <si>
    <t>TOTAL HOURS</t>
  </si>
  <si>
    <t>LF</t>
  </si>
  <si>
    <t>TOTAL BID COST</t>
  </si>
  <si>
    <t>Scaffolding/ Means and Method</t>
  </si>
  <si>
    <t>Sidewalk shed</t>
  </si>
  <si>
    <t>LS</t>
  </si>
  <si>
    <t>SUBMITTALS, SAMPLES, SHOP DRAWINGS, SITE SAFETY PLAN, ETC.</t>
  </si>
  <si>
    <t>TEMPORARY FACILITIES &amp; CONTROLS INCL. 
- CONTRACTOR'S FIELD OFFICE
- TEMPORARY UTILITIES
- AUTHORITY'S FIELD OFFICE ( SF) 
- FURNISHINGS</t>
  </si>
  <si>
    <t>MOBILIZATION AND DEMOBILIZATION</t>
  </si>
  <si>
    <t>CLOSEOUT PROCEDURES</t>
  </si>
  <si>
    <t>PERMITS (DOT, DOB &amp; After hour permits ETC.)</t>
  </si>
  <si>
    <t>SAFETY REQUIREMENTS</t>
  </si>
  <si>
    <t>Addendum: N/A</t>
  </si>
  <si>
    <t>Online sources are used for pricing purpose. Please verify, as per your own convenience.</t>
  </si>
  <si>
    <t>Prices can vary depending upon field conditions.</t>
  </si>
  <si>
    <t>Cells highlighted with green, please price the items as per your own facility.</t>
  </si>
  <si>
    <t>Devices - Lighting</t>
  </si>
  <si>
    <t>A: 3-3/4" APERATURE, LOW &amp; LINE VOLTAGE, SHOWER LIGHT / WHITE FROSTED GLASS &amp; WHITE FLANGE,  LIGHTOLIER, 376WHX
MTG: CEILING
WATTS: (1) 50W MR 16</t>
  </si>
  <si>
    <t>B: 6" APERATURE RECESSED CFL DOWNLIGHT / COMPACT FLUORESCENT TRIPLE TUBE,  LIGHTOLIER, S6132BU
MTG: CEILING
WATTS: (1) 26W CFL</t>
  </si>
  <si>
    <t>C: 16" WALL MOUNTED FLUORESCENT / TWIN TUBE 4-PIN COMPACT FLUORESCENT,  LIGHTOLIER, 10351WH
MTG: WALL/CEILING
WATTS: (2) 27W TWIN TUBE CFL</t>
  </si>
  <si>
    <t>D: ONE LAMP T8 LF CHANNEL / T8 LF 82CRI BULB, MERCURY, 36" #MM-132-OCT-C-ELB-120
MTG: CEILING
WATTS: (2) 25W LF</t>
  </si>
  <si>
    <t>D2: ONE LAMP T8 LF CHANNEL / T8 LF 82CRI BULB, MERCURY, 48" #MM-132-OCT-C-ELB-120
MTG: CEILING
WATTS: (2) 32W LF</t>
  </si>
  <si>
    <t>EL: 2-HEAD EMERGENCY BUGLIGHT W/90-MIN BATTERY BACKUP / WHITE ENCLOSURE WALL/CEILING MOUNT, SOLARELECTRICWAY, CPT-CCB-2-6-18-NO-LABEL
MTG: WALL/CEILING
WATTS: (2) EMERGENCY</t>
  </si>
  <si>
    <t>ES: RED SINGLE FACE EDGE LIT EXIT W/BLACK MOUNT / CEILING OR WALL MOUNTED W/90 MIN. EMERGENCY BATTERY BACKUP, SOLARELECTRICWAY, SWWSLEX2S
MTG: WALL/CEILING
WATTS: (2) LED EXIT SIGN</t>
  </si>
  <si>
    <t>F: CEILING FLUSH MOUNT LIGHT,  LITHONIA LIGHTING, OLCFM-15-DDB-M4
MTG: CEILING
WATTS: (1) 50W LED</t>
  </si>
  <si>
    <t>J: WALL/CEILING MOUNTED ECONOMY TYPE FLUORESCENT / QUAD 14- PIN COMPACT FLUORESCENT, SEAGULL LIGHTING, 5933-15W
MTG: CEILING
WATTS: (4) 13W</t>
  </si>
  <si>
    <t>EA</t>
  </si>
  <si>
    <t xml:space="preserve">SINGLE POLE SWITCH </t>
  </si>
  <si>
    <t xml:space="preserve">JUNCTION BOX </t>
  </si>
  <si>
    <t>SUPPORTS</t>
  </si>
  <si>
    <t>Disconnect Switch</t>
  </si>
  <si>
    <t>15A/2P FUSED DISCONNECT SWITCH</t>
  </si>
  <si>
    <t>25A/2P FUSED DISCONNECT SWITCH</t>
  </si>
  <si>
    <t>35A/2P FUSED DISCONNECT SWITCH</t>
  </si>
  <si>
    <t>60A/3P FUSED DISCONNECT SWITCH, NEMA 3R</t>
  </si>
  <si>
    <t>110A/3P FUSED DISCONNECT SWITCH, NEMA 3R</t>
  </si>
  <si>
    <t>DUPLEX CONVENIENCE RECEPTACLE</t>
  </si>
  <si>
    <t>GFCI DUPLEX CONVENIENCE RECEPTACLE</t>
  </si>
  <si>
    <t>DOUBLE DUPLEX  RECEPTACLE</t>
  </si>
  <si>
    <t>SIMPLEX RECEPTACLE</t>
  </si>
  <si>
    <t>20A/2P SIMPLEX RECEPTACLE</t>
  </si>
  <si>
    <t>40A/2P SIMPLEX RECEPTACLE</t>
  </si>
  <si>
    <t>50A/2P SIMPLEX RECEPTACLE</t>
  </si>
  <si>
    <t>#10/3C SOLID NM</t>
  </si>
  <si>
    <t>#12/3C SOLID NM</t>
  </si>
  <si>
    <t>FT</t>
  </si>
  <si>
    <t>Cables- Lighting</t>
  </si>
  <si>
    <t xml:space="preserve">3/4" X 10' GROUND ROD </t>
  </si>
  <si>
    <t xml:space="preserve">NEUTRAL BAR </t>
  </si>
  <si>
    <t>ISOLATED GROUND BAR</t>
  </si>
  <si>
    <t>#250 BARE COPPER</t>
  </si>
  <si>
    <t>1-1/4"C RGS</t>
  </si>
  <si>
    <t>1"C RGS</t>
  </si>
  <si>
    <t>#3/3C, #8/1C NM CABLE</t>
  </si>
  <si>
    <t>#6/3C, #10/1C NM CABLE</t>
  </si>
  <si>
    <t>#8/2C, #10/1C NM CABLE</t>
  </si>
  <si>
    <t>#3 THWN</t>
  </si>
  <si>
    <t>#6 THWN</t>
  </si>
  <si>
    <t>#8 THWN</t>
  </si>
  <si>
    <t>#10 THWN</t>
  </si>
  <si>
    <t>Cable / Conductor- Power</t>
  </si>
  <si>
    <t>3 1/2"C EMT</t>
  </si>
  <si>
    <t>3 1/2"C PVC</t>
  </si>
  <si>
    <t>3"C EMT</t>
  </si>
  <si>
    <t xml:space="preserve">2 1/2"C EMT </t>
  </si>
  <si>
    <t xml:space="preserve">1 1/2"C EMT </t>
  </si>
  <si>
    <t>#3/0/2C, #6/1C SER CABLE</t>
  </si>
  <si>
    <t>#4/0/2C, #4/1C SER CABLE</t>
  </si>
  <si>
    <t>#1 THHN</t>
  </si>
  <si>
    <t>#2 THHN</t>
  </si>
  <si>
    <t xml:space="preserve">#3 THHN </t>
  </si>
  <si>
    <t>#4 THHN</t>
  </si>
  <si>
    <t>#8 THHN</t>
  </si>
  <si>
    <t>#1/0 THWN</t>
  </si>
  <si>
    <t>#3/0 THHN</t>
  </si>
  <si>
    <t>#250 KCMIL THHN</t>
  </si>
  <si>
    <t>#350 KCMIL THHN</t>
  </si>
  <si>
    <t>#600 KCMIL THHN</t>
  </si>
  <si>
    <t>#600 KCMIL THWN</t>
  </si>
  <si>
    <t>Cables / Conductors</t>
  </si>
  <si>
    <t>DATA OUTLET</t>
  </si>
  <si>
    <t>TELEPHONE OUTLET</t>
  </si>
  <si>
    <t>BACKBOX</t>
  </si>
  <si>
    <t xml:space="preserve">3/4"C EMT </t>
  </si>
  <si>
    <t>PULL STRING</t>
  </si>
  <si>
    <t>Circuit Breakers</t>
  </si>
  <si>
    <t>15A/1P CIRCUIT BREAKER</t>
  </si>
  <si>
    <t>15A/2P CIRCUIT BREAKER</t>
  </si>
  <si>
    <t>20A/1P CIRCUIT BREAKER</t>
  </si>
  <si>
    <t>20A/2P CIRCUIT BREAKER</t>
  </si>
  <si>
    <t>20A/3P CIRCUIT BREAKER</t>
  </si>
  <si>
    <t>25A/2P CIRCUIT BREAKER</t>
  </si>
  <si>
    <t>35A/2P CIRCUIT BREAKER</t>
  </si>
  <si>
    <t>40A/2P CIRCUIT BREAKER</t>
  </si>
  <si>
    <t>50A/2P CIRCUIT BREAKER</t>
  </si>
  <si>
    <t>60A/3P CIRCUIT BREAKER</t>
  </si>
  <si>
    <t>100A/3P CIRCUIT BREAKER</t>
  </si>
  <si>
    <t>110A/3P CIRCUIT BREAKER</t>
  </si>
  <si>
    <t>200A/2P CIRCUIT BREAKER</t>
  </si>
  <si>
    <t>225A/2P CIRCUIT BREAKER</t>
  </si>
  <si>
    <t>250A/3P CIRCUIT BREAKER</t>
  </si>
  <si>
    <t>300A/3P CIRCUIT BREAKER</t>
  </si>
  <si>
    <t>500A/3P CIRCUIT BREAKER</t>
  </si>
  <si>
    <t>600A/3P CIRCUIT BREAKER</t>
  </si>
  <si>
    <t>1200A/3P CIRCUIT BREAKER</t>
  </si>
  <si>
    <t>4000A/3P CIRCUIT BREAKER</t>
  </si>
  <si>
    <t>Panels</t>
  </si>
  <si>
    <t xml:space="preserve">MCC-1 </t>
  </si>
  <si>
    <t>#6 THHN</t>
  </si>
  <si>
    <t>#1/0 THHN</t>
  </si>
  <si>
    <t>200A/3P CIRCUIT BREAKER</t>
  </si>
  <si>
    <t>MAIN PANEL _x000D_
5000A RATED, 120/208V, 3PH, 4W</t>
  </si>
  <si>
    <t>3/4"X 10' GROUND ROD</t>
  </si>
  <si>
    <t>#3/0 BARE COPPER</t>
  </si>
  <si>
    <t xml:space="preserve">SOLAR LOAD CENTER 200A, 120/208V, 3PH, 4W </t>
  </si>
  <si>
    <t>JUNCTION BOX 600V, NEMA 3</t>
  </si>
  <si>
    <t>SOLAR PANEL _x000D_
SUNPOWER #SPR-X22-360 (360W) MODULES</t>
  </si>
  <si>
    <t>COMBINER BOX</t>
  </si>
  <si>
    <t xml:space="preserve">9 MICRO - INVERTERS </t>
  </si>
  <si>
    <t>UTILITY METER</t>
  </si>
  <si>
    <t>UNISTRUT HOT DIPPED GALVANIZED</t>
  </si>
  <si>
    <t>SOLAR METER</t>
  </si>
  <si>
    <t>Equipment</t>
  </si>
  <si>
    <t>200A/3P DISCONNECT SWITCH NEMA 3R</t>
  </si>
  <si>
    <t>TRANSFORMER CT-1 1000KVA480/277V TO 208/120V</t>
  </si>
  <si>
    <t>CT METER</t>
  </si>
  <si>
    <t>Conductors</t>
  </si>
  <si>
    <t>Lugs</t>
  </si>
  <si>
    <t>Compression Lugs CU With 1-Hole. #8 CU Wire</t>
  </si>
  <si>
    <t>Heat Shrink Tubing For #8 CU Wire</t>
  </si>
  <si>
    <t>Compression Lug CU With 1-Hole , #6 CU Wire</t>
  </si>
  <si>
    <t>Heat Shrink Tubing for #6 CU Wire</t>
  </si>
  <si>
    <t xml:space="preserve">Compression Lug CU With 1-Hole , #4 CU Wire </t>
  </si>
  <si>
    <t>Heat Shrink Tubing for #4 CU Wire</t>
  </si>
  <si>
    <t>Compression Lugs CU With 1-Hole. #3 CU Wire</t>
  </si>
  <si>
    <t>Heat Shrink Tubing For #3 CU Wire</t>
  </si>
  <si>
    <t xml:space="preserve">Compression Lug CU With 1-Hole , #1 CU Wire </t>
  </si>
  <si>
    <t>Heat Shrink Tubing for #1 CU Wire</t>
  </si>
  <si>
    <t xml:space="preserve">Compression Lug CU With 1-Hole , #1/0 CU Wire </t>
  </si>
  <si>
    <t>Heat Shrink Tubing for #1/0 CU Wire</t>
  </si>
  <si>
    <t>Compression Lugs CU With 1-Hole. #3/0 CU Wire</t>
  </si>
  <si>
    <t>Heat Shrink Tubing For #3/0 CU Wire</t>
  </si>
  <si>
    <t>Compression Lug CU With 1-Hole , #350 MCM CU Wire</t>
  </si>
  <si>
    <t>Heat Shrink Tubing for #350 MCM CU Wire</t>
  </si>
  <si>
    <t>Compression Lugs CU With 1-Hole. #4/0 CU Wire</t>
  </si>
  <si>
    <t>Heat Shrink Tubing For #4/0 CU Wire</t>
  </si>
  <si>
    <t>Compression Lug CU With 1-Hole , #250 MCM CU Wire</t>
  </si>
  <si>
    <t>Heat Shrink Tubing for #250 MCM CU Wire</t>
  </si>
  <si>
    <t>Compression Lugs CU With 1-Hole. #2 CU Wire</t>
  </si>
  <si>
    <t>Heat Shrink Tubing For #2 CU Wire</t>
  </si>
  <si>
    <t>Compression Lug CU With 1-Hole , #600 MCM CU Wire</t>
  </si>
  <si>
    <t>Heat Shrink Tubing for #600 MCM CU Wire</t>
  </si>
  <si>
    <t xml:space="preserve">SOLAR/PV </t>
  </si>
  <si>
    <t>EX-2: EXTERIOR WALL MOUNTED FIXTURE / 16" HIGH DISTRESSED BLACK &amp; WOOD
MEDIUM BASE, KICHLER BARRINGTON, 39496
MTG: WALL
WATTS: (1) 60W VINTAGE BULB</t>
  </si>
  <si>
    <t>L: UNDER CABINET COVE LIGHT / 15" NOMINAL LENGTH CFL, LEGION, 312-114L-ACW
MTG: CEILING
WATTS: (1) 14W STIP</t>
  </si>
  <si>
    <t>M: 2X2 RECESSED LED LIGHT / LED TYPE, LITE CONTROL, G-D-TD22SOFT-C1-30K
MTG: CEILING
WATTS: (1) 40W LED PANEL</t>
  </si>
  <si>
    <t>1A_x000D_
200A MCB, 208/120V, 2P, 3W, 20KAIC, RECESSED MOUNTED, NEMA 1</t>
  </si>
  <si>
    <t>1B_x000D_
200A MCB, 208/120V, 2P, 3W, 20KAIC, RECESSED MOUNTED, NEMA 1</t>
  </si>
  <si>
    <t>1C_x000D_
200A MCB, 208/120V, 2P, 3W, 14KAIC, RECESSED MOUNTED, NEMA 1</t>
  </si>
  <si>
    <t>1D_x000D_
200A MCB, 208/120V, 2P, 3W, 10KAIC, RECESSED MOUNTED, NEMA 1</t>
  </si>
  <si>
    <t>2A_x000D_
200A MCB, 208/120V, 2P, 3W, 14KAIC, RECESSED MOUNTED, NEMA 1</t>
  </si>
  <si>
    <t>2B_x000D_
225A MCB, 208/120V, 2P, 3W, 20KAIC, RECESSED MOUNTED, NEMA 1</t>
  </si>
  <si>
    <t>2C_x000D_
200A MCB, 208/120V, 2P, 3W, 10KAIC, RECESSED MOUNTED, NEMA 1</t>
  </si>
  <si>
    <t>2D_x000D_
225A MCB, 208/120V, 2P, 3W, 10KAIC, RECESSED MOUNTED, NEMA 1</t>
  </si>
  <si>
    <t>2E_x000D_
225A MCB, 208/120V, 2P, 3W, 10KAIC, RECESSED MOUNTED, NEMA 1</t>
  </si>
  <si>
    <t>2F_x000D_
200A MCB, 208/120V, 2P, 3W, 10KAIC, RECESSED MOUNTED, NEMA 1</t>
  </si>
  <si>
    <t>2G_x000D_
200A MCB, 208/120V, 2P, 3W, 10KAIC, RECESSED MOUNTED, NEMA 1</t>
  </si>
  <si>
    <t>2H_x000D_
200A MCB, 208/120V, 2P, 3W, 10KAIC, RECESSED MOUNTED, NEMA 1</t>
  </si>
  <si>
    <t>2I_x000D_
200A MCB, 208/120V, 2P, 3W, 10KAIC, RECESSED MOUNTED, NEMA 1</t>
  </si>
  <si>
    <t>2J_x000D_
200A MCB, 208/120V, 2P, 3W, 14KAIC, RECESSED MOUNTED, NEMA 1</t>
  </si>
  <si>
    <t>2K_x000D_
200A MCB, 208/120V, 2P, 3W, 14KAIC, RECESSED MOUNTED, NEMA 1</t>
  </si>
  <si>
    <t>3A_x000D_
225A MCB, 208/120V, 2P, 3W, 14KAIC, RECESSED MOUNTED, NEMA 1</t>
  </si>
  <si>
    <t>3B_x000D_
225A MCB, 208/120V, 2P, 3W, 14KAIC, RECESSED MOUNTED, NEMA 1</t>
  </si>
  <si>
    <t>3C_x000D_
200A MCB, 208/120V, 2P, 3W, 10KAIC, RECESSED MOUNTED, NEMA 1</t>
  </si>
  <si>
    <t>3D_x000D_
225A MCB, 208/120V, 2P, 3W, 10KAIC, RECESSED MOUNTED, NEMA 1</t>
  </si>
  <si>
    <t>3E_x000D_
225A MCB, 208/120V, 2P, 3W, 10KAIC, RECESSED MOUNTED, NEMA 1</t>
  </si>
  <si>
    <t>3F_x000D_
200A MCB, 208/120V, 2P, 3W, 10KAIC, RECESSED MOUNTED, NEMA 1</t>
  </si>
  <si>
    <t>3G_x000D_
200A MCB, 208/120V, 2P, 3W, 10KAIC, RECESSED MOUNTED, NEMA 1</t>
  </si>
  <si>
    <t>3H_x000D_
200A MCB, 208/120V, 2P, 3W, 10KAIC, RECESSED MOUNTED, NEMA 1</t>
  </si>
  <si>
    <t>3I_x000D_
200A MCB, 208/120V, 2P, 3W, 10KAIC, RECESSED MOUNTED, NEMA 1</t>
  </si>
  <si>
    <t>3J_x000D_
200A MCB, 208/120V, 2P, 3W, 10KAIC, RECESSED MOUNTED, NEMA 1</t>
  </si>
  <si>
    <t>3K_x000D_
200A MCB, 208/120V, 2P, 3W, 14KAIC, RECESSED MOUNTED, NEMA 1</t>
  </si>
  <si>
    <t>4A_x000D_
200A MCB, 208/120V, 2P, 3W, 10KAIC, RECESSED MOUNTED, NEMA 1</t>
  </si>
  <si>
    <t>4B_x000D_
225A MCB, 208/120V, 2P, 3W, 14KAIC, RECESSED MOUNTED, NEMA 1</t>
  </si>
  <si>
    <t>4C_x000D_
200A MCB, 208/120V, 2P, 3W, 10KAIC, RECESSED MOUNTED, NEMA 1</t>
  </si>
  <si>
    <t>4D_x000D_
225A MCB, 208/120V, 2P, 3W, 10KAIC, RECESSED MOUNTED, NEMA 1</t>
  </si>
  <si>
    <t>4E_x000D_
225A MCB, 208/120V, 2P, 3W, 10KAIC, RECESSED MOUNTED, NEMA 1</t>
  </si>
  <si>
    <t>4F_x000D_
200A MCB, 208/120V, 2P, 3W, 10KAIC, RECESSED MOUNTED, NEMA 1</t>
  </si>
  <si>
    <t>4G_x000D_
200A MCB, 208/120V, 2P, 3W, 10KAIC, RECESSED MOUNTED, NEMA 1</t>
  </si>
  <si>
    <t>4H_x000D_
200A MCB, 208/120V, 2P, 3W, 10KAIC, RECESSED MOUNTED, NEMA 1</t>
  </si>
  <si>
    <t>4I_x000D_
200A MCB, 208/120V, 2P, 3W, 10KAIC, RECESSED MOUNTED, NEMA 1</t>
  </si>
  <si>
    <t>4JV_x000D_
200A MCB, 208/120V, 2P, 3W, 10KAIC, RECESSED MOUNTED, NEMA 1</t>
  </si>
  <si>
    <t>4K_x000D_
200A MCB, 208/120V, 2P, 3W, 10KAIC, RECESSED MOUNTED, NEMA 1</t>
  </si>
  <si>
    <t>5A_x000D_
200A MCB, 208/120V, 2P, 3W, 10KAIC, RECESSED MOUNTED, NEMA 1</t>
  </si>
  <si>
    <t>5B_x000D_
225A MCB, 208/120V, 2P, 3W, 10KAIC, RECESSED MOUNTED, NEMA 1</t>
  </si>
  <si>
    <t>5C_x000D_
225A MCB, 208/120V, 2P, 3W, 10KAIC, RECESSED MOUNTED, NEMA 1</t>
  </si>
  <si>
    <t>5D_x000D_
225A MCB, 208/120V, 2P, 3W, 10KAIC, RECESSED MOUNTED, NEMA 1</t>
  </si>
  <si>
    <t>5E_x000D_
225A MCB, 208/120V, 2P, 3W, 10KAIC, RECESSED MOUNTED, NEMA 1</t>
  </si>
  <si>
    <t>5F_x000D_
200A MCB, 208/120V, 2P, 3W, 10KAIC, RECESSED MOUNTED, NEMA 1</t>
  </si>
  <si>
    <t>5G_x000D_
200A MCB, 208/120V, 2P, 3W, 10KAIC, RECESSED MOUNTED, NEMA 1</t>
  </si>
  <si>
    <t>5H_x000D_
200A MCB, 208/120V, 2P, 3W, 10KAIC, RECESSED MOUNTED, NEMA 1</t>
  </si>
  <si>
    <t>5I_x000D_
200A MCB, 208/120V, 2P, 3W, 10KAIC, RECESSED MOUNTED, NEMA 1</t>
  </si>
  <si>
    <t>5J_x000D_
200A MCB, 208/120V, 2P, 3W, 10KAIC, RECESSED MOUNTED, NEMA 1</t>
  </si>
  <si>
    <t>5K_x000D_
200A MCB, 208/120V, 2P, 3W, 10KAIC, RECESSED MOUNTED, NEMA 1</t>
  </si>
  <si>
    <t>ELEV_x000D_
300A MCB, 208/120V, 3P, 4W, 22KAIC, SURFACE MOUNTED, NEMA 1</t>
  </si>
  <si>
    <t>HP _x000D_
250A MCB, 208/120V, 3P, 4W, 35KAIC, SURFACE MOUNTED, NEMA 1</t>
  </si>
  <si>
    <t>HPL_x000D_
100A MLO, 208/120V, 3P, 4W,  SURFACE MOUNTED, NEMA 1</t>
  </si>
  <si>
    <t>MBK-1_x000D_
1200A MCB, 208/120V, 3P, 4W, 50KAIC, SURFACE MOUNTED, NEMA 1</t>
  </si>
  <si>
    <t>MBK-2 _x000D_
1200A MCB, 208/120V, 3P, 4W, 50KAIC, SURFACE MOUNTED, NEMA 1</t>
  </si>
  <si>
    <t>MBK-3 _x000D_
500A MCB, 208/120V, 3P, 4W, 42KAIC, SURFACE MOUNTED, NEMA 1</t>
  </si>
  <si>
    <t>SBD-1_x000D_
4000A MCB, 208/120V, 3P, 4W, 65KAIC, SURFACE MOUNTED, NEMA 1</t>
  </si>
  <si>
    <t>PANEL CT-1_x000D_
480/277V, 3PH, 4W 65KAIC</t>
  </si>
  <si>
    <t>CAT 5E</t>
  </si>
  <si>
    <t>PROJECT NAME: MOULTRIE DEVELOPMENT L.L.C</t>
  </si>
  <si>
    <t>PROJECT LOCATION: 356-370 BAYVIEW AVENUE INWOOD, NY</t>
  </si>
  <si>
    <t xml:space="preserve">Project Scope: ELECTRICAL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</si>
</sst>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[$$-409]* #,##0.00_ ;_-[$$-409]* \-#,##0.00\ ;_-[$$-409]* &quot;-&quot;??_ ;_-@_ "/>
    <numFmt numFmtId="167" formatCode="_-* #,##0.00_-;\-* #,##0.00_-;_-* &quot;-&quot;_-;_-@_-"/>
    <numFmt numFmtId="168" formatCode="_-[$$-409]* #,##0_ ;_-[$$-409]* \-#,##0\ ;_-[$$-409]* &quot;-&quot;??_ ;_-@_ "/>
    <numFmt numFmtId="169" formatCode="_(&quot;$&quot;* #,##0_);_(&quot;$&quot;* \(#,##0\);_(&quot;$&quot;* &quot;-&quot;??_);_(@_)"/>
    <numFmt numFmtId="170" formatCode="00\ 00\ 00"/>
    <numFmt numFmtId="171" formatCode="&quot;$&quot;#,##0.00"/>
    <numFmt numFmtId="172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i/>
      <sz val="11"/>
      <color theme="4" tint="-0.249977111117893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name val="Cambria"/>
      <family val="1"/>
    </font>
    <font>
      <b/>
      <sz val="14"/>
      <name val="Times New Roman"/>
      <family val="1"/>
    </font>
    <font>
      <b/>
      <sz val="14"/>
      <name val="Arial"/>
      <family val="1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5" borderId="37" applyNumberFormat="0" applyFont="0" applyAlignment="0" applyProtection="0"/>
    <xf numFmtId="0" fontId="28" fillId="7" borderId="1" applyBorder="0">
      <alignment horizontal="center" vertical="center" wrapText="1"/>
    </xf>
    <xf numFmtId="166" fontId="5" fillId="8" borderId="47" applyBorder="0">
      <alignment horizontal="center" vertical="center"/>
    </xf>
  </cellStyleXfs>
  <cellXfs count="208">
    <xf numFmtId="0" fontId="0" fillId="0" borderId="0" xfId="0"/>
    <xf numFmtId="166" fontId="5" fillId="0" borderId="9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9" fontId="3" fillId="0" borderId="28" xfId="1" applyNumberFormat="1" applyFont="1" applyBorder="1" applyAlignment="1">
      <alignment horizontal="center" vertical="center"/>
    </xf>
    <xf numFmtId="169" fontId="3" fillId="0" borderId="28" xfId="1" applyNumberFormat="1" applyFont="1" applyFill="1" applyBorder="1" applyAlignment="1">
      <alignment horizontal="center" vertical="center" wrapText="1"/>
    </xf>
    <xf numFmtId="9" fontId="0" fillId="0" borderId="0" xfId="2" applyFont="1" applyFill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5" fillId="0" borderId="36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4" fontId="0" fillId="0" borderId="9" xfId="4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4" fontId="0" fillId="0" borderId="26" xfId="4" applyFont="1" applyBorder="1" applyAlignment="1">
      <alignment vertical="center"/>
    </xf>
    <xf numFmtId="9" fontId="0" fillId="0" borderId="13" xfId="2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9" fontId="4" fillId="0" borderId="3" xfId="2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43" fontId="0" fillId="0" borderId="9" xfId="4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66" fontId="5" fillId="0" borderId="29" xfId="0" applyNumberFormat="1" applyFont="1" applyBorder="1" applyAlignment="1">
      <alignment vertical="center"/>
    </xf>
    <xf numFmtId="169" fontId="3" fillId="4" borderId="41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4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vertical="center"/>
    </xf>
    <xf numFmtId="166" fontId="0" fillId="3" borderId="9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6" fontId="0" fillId="0" borderId="31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12" fillId="0" borderId="0" xfId="0" applyFont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4" fillId="2" borderId="18" xfId="0" applyFont="1" applyFill="1" applyBorder="1" applyAlignment="1">
      <alignment vertical="center"/>
    </xf>
    <xf numFmtId="166" fontId="15" fillId="3" borderId="3" xfId="1" applyNumberFormat="1" applyFont="1" applyFill="1" applyBorder="1" applyAlignment="1">
      <alignment horizontal="center" vertical="center"/>
    </xf>
    <xf numFmtId="167" fontId="12" fillId="2" borderId="0" xfId="4" applyNumberFormat="1" applyFont="1" applyFill="1" applyBorder="1" applyAlignment="1">
      <alignment horizontal="center" vertical="center"/>
    </xf>
    <xf numFmtId="166" fontId="12" fillId="2" borderId="0" xfId="1" applyNumberFormat="1" applyFont="1" applyFill="1" applyBorder="1" applyAlignment="1">
      <alignment horizontal="center" vertical="center"/>
    </xf>
    <xf numFmtId="168" fontId="12" fillId="2" borderId="0" xfId="4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70" fontId="16" fillId="0" borderId="12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" fontId="12" fillId="0" borderId="8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9" fontId="17" fillId="2" borderId="8" xfId="2" applyFont="1" applyFill="1" applyBorder="1" applyAlignment="1">
      <alignment horizontal="center" vertical="center"/>
    </xf>
    <xf numFmtId="1" fontId="17" fillId="2" borderId="8" xfId="3" applyNumberFormat="1" applyFont="1" applyFill="1" applyBorder="1" applyAlignment="1">
      <alignment horizontal="center" vertical="center"/>
    </xf>
    <xf numFmtId="171" fontId="17" fillId="2" borderId="8" xfId="1" applyNumberFormat="1" applyFont="1" applyFill="1" applyBorder="1" applyAlignment="1">
      <alignment horizontal="center" vertical="center"/>
    </xf>
    <xf numFmtId="171" fontId="12" fillId="2" borderId="8" xfId="1" applyNumberFormat="1" applyFont="1" applyFill="1" applyBorder="1" applyAlignment="1">
      <alignment horizontal="center" vertical="center"/>
    </xf>
    <xf numFmtId="171" fontId="12" fillId="2" borderId="7" xfId="1" applyNumberFormat="1" applyFont="1" applyFill="1" applyBorder="1" applyAlignment="1">
      <alignment horizontal="center" vertical="center"/>
    </xf>
    <xf numFmtId="2" fontId="12" fillId="2" borderId="8" xfId="4" applyNumberFormat="1" applyFont="1" applyFill="1" applyBorder="1" applyAlignment="1">
      <alignment horizontal="center" vertical="center"/>
    </xf>
    <xf numFmtId="171" fontId="12" fillId="2" borderId="11" xfId="1" applyNumberFormat="1" applyFont="1" applyFill="1" applyBorder="1" applyAlignment="1">
      <alignment horizontal="center" vertical="center"/>
    </xf>
    <xf numFmtId="171" fontId="13" fillId="0" borderId="9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/>
    </xf>
    <xf numFmtId="170" fontId="18" fillId="0" borderId="25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1" fontId="19" fillId="0" borderId="8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0" fontId="11" fillId="2" borderId="1" xfId="3" applyFont="1" applyFill="1" applyBorder="1" applyAlignment="1">
      <alignment vertical="center"/>
    </xf>
    <xf numFmtId="0" fontId="11" fillId="2" borderId="2" xfId="3" applyFont="1" applyFill="1" applyBorder="1" applyAlignment="1">
      <alignment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2" borderId="3" xfId="4" applyNumberFormat="1" applyFont="1" applyFill="1" applyBorder="1" applyAlignment="1">
      <alignment horizontal="center" vertical="center"/>
    </xf>
    <xf numFmtId="2" fontId="15" fillId="2" borderId="3" xfId="4" applyNumberFormat="1" applyFont="1" applyFill="1" applyBorder="1" applyAlignment="1">
      <alignment horizontal="center" vertical="center"/>
    </xf>
    <xf numFmtId="168" fontId="15" fillId="0" borderId="3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70" fontId="12" fillId="0" borderId="12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vertical="center"/>
    </xf>
    <xf numFmtId="0" fontId="20" fillId="0" borderId="8" xfId="0" applyFont="1" applyBorder="1" applyAlignment="1">
      <alignment vertical="center" wrapText="1"/>
    </xf>
    <xf numFmtId="170" fontId="12" fillId="0" borderId="25" xfId="0" applyNumberFormat="1" applyFont="1" applyBorder="1" applyAlignment="1">
      <alignment horizontal="center" vertical="center"/>
    </xf>
    <xf numFmtId="166" fontId="15" fillId="6" borderId="2" xfId="1" applyNumberFormat="1" applyFont="1" applyFill="1" applyBorder="1" applyAlignment="1">
      <alignment horizontal="center" vertical="center"/>
    </xf>
    <xf numFmtId="166" fontId="15" fillId="6" borderId="3" xfId="4" applyNumberFormat="1" applyFont="1" applyFill="1" applyBorder="1" applyAlignment="1">
      <alignment horizontal="center" vertical="center"/>
    </xf>
    <xf numFmtId="2" fontId="15" fillId="6" borderId="3" xfId="4" applyNumberFormat="1" applyFont="1" applyFill="1" applyBorder="1" applyAlignment="1">
      <alignment horizontal="center" vertical="center"/>
    </xf>
    <xf numFmtId="168" fontId="15" fillId="6" borderId="3" xfId="0" applyNumberFormat="1" applyFont="1" applyFill="1" applyBorder="1" applyAlignment="1">
      <alignment vertical="center"/>
    </xf>
    <xf numFmtId="168" fontId="11" fillId="0" borderId="3" xfId="1" applyNumberFormat="1" applyFont="1" applyFill="1" applyBorder="1" applyAlignment="1">
      <alignment horizontal="right" vertical="center"/>
    </xf>
    <xf numFmtId="2" fontId="11" fillId="0" borderId="3" xfId="1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vertical="center"/>
    </xf>
    <xf numFmtId="0" fontId="21" fillId="2" borderId="34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170" fontId="12" fillId="2" borderId="0" xfId="0" applyNumberFormat="1" applyFont="1" applyFill="1" applyAlignment="1">
      <alignment horizontal="center" vertical="center"/>
    </xf>
    <xf numFmtId="0" fontId="22" fillId="2" borderId="34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167" fontId="12" fillId="2" borderId="14" xfId="4" applyNumberFormat="1" applyFont="1" applyFill="1" applyBorder="1" applyAlignment="1">
      <alignment horizontal="center" vertical="center"/>
    </xf>
    <xf numFmtId="167" fontId="12" fillId="2" borderId="15" xfId="4" applyNumberFormat="1" applyFont="1" applyFill="1" applyBorder="1" applyAlignment="1">
      <alignment horizontal="center" vertical="center"/>
    </xf>
    <xf numFmtId="170" fontId="12" fillId="2" borderId="15" xfId="4" applyNumberFormat="1" applyFont="1" applyFill="1" applyBorder="1" applyAlignment="1">
      <alignment horizontal="center" vertical="center"/>
    </xf>
    <xf numFmtId="17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7" fontId="12" fillId="0" borderId="0" xfId="4" applyNumberFormat="1" applyFont="1" applyAlignment="1">
      <alignment horizontal="center" vertical="center"/>
    </xf>
    <xf numFmtId="168" fontId="12" fillId="0" borderId="0" xfId="4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5" fillId="0" borderId="3" xfId="0" applyFont="1" applyBorder="1" applyAlignment="1">
      <alignment vertical="center" wrapText="1"/>
    </xf>
    <xf numFmtId="9" fontId="0" fillId="0" borderId="8" xfId="2" applyFont="1" applyFill="1" applyBorder="1" applyAlignment="1">
      <alignment vertical="center"/>
    </xf>
    <xf numFmtId="169" fontId="3" fillId="0" borderId="29" xfId="1" applyNumberFormat="1" applyFont="1" applyFill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" fontId="12" fillId="0" borderId="8" xfId="0" applyNumberFormat="1" applyFont="1" applyBorder="1" applyAlignment="1">
      <alignment horizontal="center" vertical="center" wrapText="1"/>
    </xf>
    <xf numFmtId="170" fontId="16" fillId="0" borderId="46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8" fontId="15" fillId="2" borderId="1" xfId="1" applyNumberFormat="1" applyFont="1" applyFill="1" applyBorder="1" applyAlignment="1">
      <alignment horizontal="center" vertical="center"/>
    </xf>
    <xf numFmtId="168" fontId="15" fillId="2" borderId="2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167" fontId="24" fillId="2" borderId="15" xfId="4" applyNumberFormat="1" applyFont="1" applyFill="1" applyBorder="1" applyAlignment="1">
      <alignment horizontal="left" vertical="center"/>
    </xf>
    <xf numFmtId="167" fontId="24" fillId="2" borderId="22" xfId="4" applyNumberFormat="1" applyFont="1" applyFill="1" applyBorder="1" applyAlignment="1">
      <alignment horizontal="left" vertical="center"/>
    </xf>
    <xf numFmtId="168" fontId="15" fillId="6" borderId="27" xfId="1" applyNumberFormat="1" applyFont="1" applyFill="1" applyBorder="1" applyAlignment="1">
      <alignment horizontal="center" vertical="center"/>
    </xf>
    <xf numFmtId="168" fontId="15" fillId="6" borderId="29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right" vertical="center"/>
    </xf>
    <xf numFmtId="168" fontId="11" fillId="0" borderId="4" xfId="1" applyNumberFormat="1" applyFont="1" applyFill="1" applyBorder="1" applyAlignment="1">
      <alignment horizontal="right" vertical="center"/>
    </xf>
    <xf numFmtId="168" fontId="11" fillId="0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2" fontId="10" fillId="0" borderId="4" xfId="0" applyNumberFormat="1" applyFont="1" applyBorder="1" applyAlignment="1">
      <alignment horizontal="center" vertical="center" wrapText="1"/>
    </xf>
    <xf numFmtId="172" fontId="10" fillId="0" borderId="2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8" fillId="7" borderId="33" xfId="6" applyBorder="1">
      <alignment horizontal="center" vertical="center" wrapText="1"/>
    </xf>
    <xf numFmtId="0" fontId="28" fillId="7" borderId="30" xfId="6" applyBorder="1">
      <alignment horizontal="center" vertical="center" wrapText="1"/>
    </xf>
    <xf numFmtId="0" fontId="28" fillId="7" borderId="1" xfId="6" applyBorder="1">
      <alignment horizontal="center" vertical="center" wrapText="1"/>
    </xf>
    <xf numFmtId="0" fontId="28" fillId="7" borderId="2" xfId="6" applyBorder="1">
      <alignment horizontal="center" vertical="center" wrapText="1"/>
    </xf>
    <xf numFmtId="0" fontId="28" fillId="7" borderId="4" xfId="6" applyBorder="1">
      <alignment horizontal="center" vertical="center" wrapText="1"/>
    </xf>
    <xf numFmtId="166" fontId="5" fillId="8" borderId="1" xfId="7" applyBorder="1">
      <alignment horizontal="center" vertical="center"/>
    </xf>
    <xf numFmtId="166" fontId="5" fillId="8" borderId="4" xfId="7" applyBorder="1">
      <alignment horizontal="center" vertical="center"/>
    </xf>
    <xf numFmtId="166" fontId="5" fillId="8" borderId="2" xfId="7" applyBorder="1">
      <alignment horizontal="center" vertical="center"/>
    </xf>
    <xf numFmtId="0" fontId="28" fillId="7" borderId="3" xfId="6" applyBorder="1">
      <alignment horizontal="center" vertical="center" wrapText="1"/>
    </xf>
    <xf numFmtId="0" fontId="28" fillId="7" borderId="0" xfId="6" applyBorder="1">
      <alignment horizontal="center" vertical="center" wrapText="1"/>
    </xf>
    <xf numFmtId="0" fontId="28" fillId="7" borderId="40" xfId="6" applyBorder="1">
      <alignment horizontal="center" vertical="center" wrapText="1"/>
    </xf>
    <xf numFmtId="0" fontId="28" fillId="7" borderId="44" xfId="6" applyBorder="1">
      <alignment horizontal="center" vertical="center" wrapText="1"/>
    </xf>
    <xf numFmtId="0" fontId="28" fillId="7" borderId="39" xfId="6" applyBorder="1">
      <alignment horizontal="center" vertical="center" wrapText="1"/>
    </xf>
    <xf numFmtId="0" fontId="28" fillId="7" borderId="37" xfId="6" applyBorder="1">
      <alignment horizontal="center" vertical="center" wrapText="1"/>
    </xf>
    <xf numFmtId="0" fontId="28" fillId="7" borderId="38" xfId="6" applyBorder="1">
      <alignment horizontal="center" vertical="center" wrapText="1"/>
    </xf>
    <xf numFmtId="0" fontId="28" fillId="7" borderId="45" xfId="6" applyBorder="1">
      <alignment horizontal="center" vertical="center" wrapText="1"/>
    </xf>
    <xf numFmtId="166" fontId="5" fillId="8" borderId="3" xfId="7" applyBorder="1">
      <alignment horizontal="center" vertical="center"/>
    </xf>
    <xf numFmtId="166" fontId="5" fillId="8" borderId="16" xfId="7" quotePrefix="1" applyBorder="1">
      <alignment horizontal="center" vertical="center"/>
    </xf>
    <xf numFmtId="166" fontId="5" fillId="8" borderId="8" xfId="7" applyBorder="1">
      <alignment horizontal="center" vertical="center"/>
    </xf>
    <xf numFmtId="166" fontId="5" fillId="8" borderId="9" xfId="7" applyBorder="1">
      <alignment horizontal="center" vertical="center"/>
    </xf>
  </cellXfs>
  <cellStyles count="8">
    <cellStyle name="Comma [0]" xfId="4" builtinId="6"/>
    <cellStyle name="Currency" xfId="1" builtinId="4"/>
    <cellStyle name="Normal" xfId="0" builtinId="0"/>
    <cellStyle name="Normal 2" xfId="3" xr:uid="{00000000-0005-0000-0000-000003000000}"/>
    <cellStyle name="Note 2" xfId="5" xr:uid="{00000000-0005-0000-0000-000004000000}"/>
    <cellStyle name="Percent" xfId="2" builtinId="5"/>
    <cellStyle name="Red Black" xfId="6" xr:uid="{045F4453-D82B-46BE-AEB8-9AB057D2BEDA}"/>
    <cellStyle name="White Grey" xfId="7" xr:uid="{7925D5AA-8EB6-4373-AAF8-A079F04066D5}"/>
  </cellStyles>
  <dxfs count="0"/>
  <tableStyles count="0" defaultTableStyle="TableStyleMedium2" defaultPivotStyle="PivotStyleLight16"/>
  <colors>
    <mruColors>
      <color rgb="FF09B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P25"/>
  <sheetViews>
    <sheetView view="pageBreakPreview" zoomScale="70" zoomScaleNormal="85" zoomScaleSheetLayoutView="70" workbookViewId="0">
      <selection activeCell="B8" sqref="B8:L8"/>
    </sheetView>
  </sheetViews>
  <sheetFormatPr defaultColWidth="9.109375" defaultRowHeight="14.4" x14ac:dyDescent="0.3"/>
  <cols>
    <col min="1" max="1" width="9.6640625" style="29" customWidth="1"/>
    <col min="2" max="2" width="15.33203125" style="31" customWidth="1"/>
    <col min="3" max="3" width="52.5546875" style="29" customWidth="1"/>
    <col min="4" max="4" width="15.88671875" style="29" customWidth="1"/>
    <col min="5" max="5" width="15.6640625" style="32" bestFit="1" customWidth="1"/>
    <col min="6" max="6" width="14.6640625" style="32" customWidth="1"/>
    <col min="7" max="7" width="14.33203125" style="32" customWidth="1"/>
    <col min="8" max="8" width="16.88671875" style="32" bestFit="1" customWidth="1"/>
    <col min="9" max="9" width="14.33203125" style="32" customWidth="1"/>
    <col min="10" max="10" width="15.44140625" style="32" bestFit="1" customWidth="1"/>
    <col min="11" max="11" width="15.44140625" style="32" customWidth="1"/>
    <col min="12" max="12" width="19.109375" style="32" customWidth="1"/>
    <col min="13" max="13" width="10.6640625" style="29" customWidth="1"/>
    <col min="14" max="16384" width="9.109375" style="29"/>
  </cols>
  <sheetData>
    <row r="1" spans="1:16" ht="37.5" customHeight="1" thickBot="1" x14ac:dyDescent="0.35">
      <c r="A1" s="148" t="str">
        <f>Estimate!E1</f>
        <v>PROJECT NAME: MOULTRIE DEVELOPMENT L.L.C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  <c r="M1" s="28"/>
    </row>
    <row r="2" spans="1:16" ht="15" thickBot="1" x14ac:dyDescent="0.35">
      <c r="A2" s="30"/>
      <c r="M2" s="28"/>
    </row>
    <row r="3" spans="1:16" ht="30" customHeight="1" thickBot="1" x14ac:dyDescent="0.35">
      <c r="A3" s="30"/>
      <c r="B3" s="190" t="s">
        <v>25</v>
      </c>
      <c r="C3" s="192"/>
      <c r="D3" s="192"/>
      <c r="E3" s="192"/>
      <c r="F3" s="192"/>
      <c r="G3" s="192"/>
      <c r="H3" s="192"/>
      <c r="I3" s="192"/>
      <c r="J3" s="192"/>
      <c r="K3" s="192"/>
      <c r="L3" s="191"/>
      <c r="M3" s="28"/>
    </row>
    <row r="4" spans="1:16" ht="29.4" thickBot="1" x14ac:dyDescent="0.35">
      <c r="A4" s="30"/>
      <c r="B4" s="2" t="s">
        <v>48</v>
      </c>
      <c r="C4" s="3" t="s">
        <v>1</v>
      </c>
      <c r="D4" s="4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27" t="s">
        <v>63</v>
      </c>
      <c r="L4" s="134" t="s">
        <v>23</v>
      </c>
    </row>
    <row r="5" spans="1:16" ht="25.2" customHeight="1" x14ac:dyDescent="0.3">
      <c r="A5" s="30"/>
      <c r="B5" s="33" t="s">
        <v>56</v>
      </c>
      <c r="C5" s="34" t="s">
        <v>58</v>
      </c>
      <c r="D5" s="35">
        <f>Estimate!K$23</f>
        <v>0</v>
      </c>
      <c r="E5" s="35">
        <f>Estimate!N$23</f>
        <v>0</v>
      </c>
      <c r="F5" s="36">
        <f>D5*$D$13</f>
        <v>0</v>
      </c>
      <c r="G5" s="36">
        <f>E5*$D$16</f>
        <v>0</v>
      </c>
      <c r="H5" s="36">
        <f t="shared" ref="H5" si="0">D5+E5+F5+G5</f>
        <v>0</v>
      </c>
      <c r="I5" s="36">
        <f>H5*$D$18</f>
        <v>0</v>
      </c>
      <c r="J5" s="36">
        <f>H5*$D$19</f>
        <v>0</v>
      </c>
      <c r="K5" s="37">
        <f>SUM(E$21:E$22)</f>
        <v>0</v>
      </c>
      <c r="L5" s="135">
        <f>H5+I5+J5+K5</f>
        <v>0</v>
      </c>
      <c r="M5" s="32"/>
      <c r="N5" s="32"/>
      <c r="O5" s="32"/>
    </row>
    <row r="6" spans="1:16" ht="25.2" customHeight="1" x14ac:dyDescent="0.3">
      <c r="A6" s="30"/>
      <c r="B6" s="33" t="s">
        <v>60</v>
      </c>
      <c r="C6" s="34" t="s">
        <v>61</v>
      </c>
      <c r="D6" s="35">
        <f>Estimate!K279</f>
        <v>0</v>
      </c>
      <c r="E6" s="35">
        <f>Estimate!N279</f>
        <v>0</v>
      </c>
      <c r="F6" s="36">
        <f>D6*$D$13</f>
        <v>0</v>
      </c>
      <c r="G6" s="36">
        <f>E6*$D$16</f>
        <v>0</v>
      </c>
      <c r="H6" s="36">
        <f t="shared" ref="H6" si="1">D6+E6+F6+G6</f>
        <v>0</v>
      </c>
      <c r="I6" s="36">
        <f>H6*$D$18</f>
        <v>0</v>
      </c>
      <c r="J6" s="36">
        <f>H6*$D$19</f>
        <v>0</v>
      </c>
      <c r="K6" s="37">
        <v>0</v>
      </c>
      <c r="L6" s="135">
        <f t="shared" ref="L6" si="2">H6+I6+J6+K6</f>
        <v>0</v>
      </c>
      <c r="M6" s="32"/>
      <c r="N6" s="32"/>
      <c r="O6" s="32"/>
    </row>
    <row r="7" spans="1:16" ht="20.100000000000001" customHeight="1" x14ac:dyDescent="0.3">
      <c r="A7" s="30"/>
      <c r="B7" s="38"/>
      <c r="C7" s="34"/>
      <c r="D7" s="35"/>
      <c r="E7" s="36"/>
      <c r="F7" s="36"/>
      <c r="G7" s="36"/>
      <c r="H7" s="36"/>
      <c r="I7" s="36"/>
      <c r="J7" s="36"/>
      <c r="K7" s="36"/>
      <c r="L7" s="135"/>
      <c r="M7" s="32"/>
      <c r="N7" s="32"/>
      <c r="O7" s="32"/>
    </row>
    <row r="8" spans="1:16" ht="20.100000000000001" customHeight="1" x14ac:dyDescent="0.3">
      <c r="A8" s="30"/>
      <c r="B8" s="205"/>
      <c r="C8" s="206" t="s">
        <v>24</v>
      </c>
      <c r="D8" s="206">
        <f t="shared" ref="D8:L8" si="3">SUM(D$5:D$7)</f>
        <v>0</v>
      </c>
      <c r="E8" s="206">
        <f t="shared" si="3"/>
        <v>0</v>
      </c>
      <c r="F8" s="206">
        <f t="shared" si="3"/>
        <v>0</v>
      </c>
      <c r="G8" s="206">
        <f t="shared" si="3"/>
        <v>0</v>
      </c>
      <c r="H8" s="206">
        <f t="shared" si="3"/>
        <v>0</v>
      </c>
      <c r="I8" s="206">
        <f t="shared" si="3"/>
        <v>0</v>
      </c>
      <c r="J8" s="206">
        <f t="shared" si="3"/>
        <v>0</v>
      </c>
      <c r="K8" s="206">
        <f t="shared" si="3"/>
        <v>0</v>
      </c>
      <c r="L8" s="207">
        <f t="shared" si="3"/>
        <v>0</v>
      </c>
      <c r="M8" s="32"/>
      <c r="N8" s="32"/>
      <c r="O8" s="32"/>
    </row>
    <row r="9" spans="1:16" ht="20.100000000000001" customHeight="1" thickBot="1" x14ac:dyDescent="0.35">
      <c r="A9" s="30"/>
      <c r="B9" s="39"/>
      <c r="C9" s="40"/>
      <c r="D9" s="41"/>
      <c r="E9" s="41"/>
      <c r="F9" s="41"/>
      <c r="G9" s="41"/>
      <c r="H9" s="41"/>
      <c r="I9" s="41"/>
      <c r="J9" s="41"/>
      <c r="K9" s="42"/>
      <c r="L9" s="136"/>
    </row>
    <row r="10" spans="1:16" ht="15" thickBot="1" x14ac:dyDescent="0.35">
      <c r="A10" s="30"/>
      <c r="M10" s="28"/>
    </row>
    <row r="11" spans="1:16" ht="30" customHeight="1" thickBot="1" x14ac:dyDescent="0.35">
      <c r="A11" s="30"/>
      <c r="B11" s="190" t="s">
        <v>15</v>
      </c>
      <c r="C11" s="192"/>
      <c r="D11" s="192"/>
      <c r="E11" s="191"/>
      <c r="F11" s="29"/>
      <c r="G11" s="190" t="s">
        <v>40</v>
      </c>
      <c r="H11" s="192"/>
      <c r="I11" s="192"/>
      <c r="J11" s="192"/>
      <c r="K11" s="192"/>
      <c r="L11" s="191"/>
      <c r="M11" s="28"/>
    </row>
    <row r="12" spans="1:16" ht="25.2" customHeight="1" thickBot="1" x14ac:dyDescent="0.35">
      <c r="A12" s="30"/>
      <c r="B12" s="43">
        <v>1</v>
      </c>
      <c r="C12" s="22" t="s">
        <v>26</v>
      </c>
      <c r="D12" s="8"/>
      <c r="E12" s="7">
        <f>D8</f>
        <v>0</v>
      </c>
      <c r="F12" s="29"/>
      <c r="G12" s="33">
        <v>1</v>
      </c>
      <c r="H12" s="147" t="s">
        <v>37</v>
      </c>
      <c r="I12" s="147"/>
      <c r="J12" s="147"/>
      <c r="K12" s="44"/>
      <c r="L12" s="16">
        <f>Estimate!Q$281</f>
        <v>0</v>
      </c>
      <c r="M12" s="28"/>
    </row>
    <row r="13" spans="1:16" ht="25.2" customHeight="1" thickBot="1" x14ac:dyDescent="0.35">
      <c r="A13" s="30"/>
      <c r="B13" s="38"/>
      <c r="C13" s="45" t="s">
        <v>28</v>
      </c>
      <c r="D13" s="11"/>
      <c r="E13" s="46">
        <f>E12*D13</f>
        <v>0</v>
      </c>
      <c r="F13" s="29"/>
      <c r="G13" s="38">
        <v>2</v>
      </c>
      <c r="H13" s="146" t="s">
        <v>38</v>
      </c>
      <c r="I13" s="146"/>
      <c r="J13" s="146"/>
      <c r="K13" s="47"/>
      <c r="L13" s="21">
        <f>L12/8</f>
        <v>0</v>
      </c>
      <c r="M13" s="28"/>
    </row>
    <row r="14" spans="1:16" ht="25.2" customHeight="1" x14ac:dyDescent="0.3">
      <c r="A14" s="30"/>
      <c r="B14" s="38"/>
      <c r="C14" s="48" t="s">
        <v>30</v>
      </c>
      <c r="D14" s="12"/>
      <c r="E14" s="49">
        <v>0</v>
      </c>
      <c r="F14" s="29"/>
      <c r="G14" s="38">
        <v>3</v>
      </c>
      <c r="H14" s="146" t="s">
        <v>34</v>
      </c>
      <c r="I14" s="146"/>
      <c r="J14" s="146"/>
      <c r="K14" s="47"/>
      <c r="L14" s="13">
        <f>J15+J16+J17</f>
        <v>5</v>
      </c>
      <c r="M14" s="28"/>
    </row>
    <row r="15" spans="1:16" ht="25.2" customHeight="1" thickBot="1" x14ac:dyDescent="0.35">
      <c r="A15" s="30"/>
      <c r="B15" s="38">
        <v>2</v>
      </c>
      <c r="C15" s="23" t="s">
        <v>27</v>
      </c>
      <c r="D15" s="9"/>
      <c r="E15" s="1">
        <f>E8</f>
        <v>0</v>
      </c>
      <c r="F15" s="29"/>
      <c r="G15" s="38">
        <v>4</v>
      </c>
      <c r="H15" s="146" t="s">
        <v>44</v>
      </c>
      <c r="I15" s="146"/>
      <c r="J15" s="50">
        <v>3</v>
      </c>
      <c r="K15" s="51"/>
      <c r="L15" s="52"/>
      <c r="M15" s="28"/>
      <c r="N15" s="32"/>
      <c r="O15" s="32"/>
      <c r="P15" s="32"/>
    </row>
    <row r="16" spans="1:16" ht="25.2" customHeight="1" thickBot="1" x14ac:dyDescent="0.35">
      <c r="A16" s="30"/>
      <c r="B16" s="38"/>
      <c r="C16" s="45" t="s">
        <v>19</v>
      </c>
      <c r="D16" s="11"/>
      <c r="E16" s="46">
        <f>E15*D16</f>
        <v>0</v>
      </c>
      <c r="F16" s="29"/>
      <c r="G16" s="38">
        <v>5</v>
      </c>
      <c r="H16" s="146" t="s">
        <v>35</v>
      </c>
      <c r="I16" s="146"/>
      <c r="J16" s="50">
        <v>1</v>
      </c>
      <c r="K16" s="51"/>
      <c r="L16" s="52"/>
      <c r="M16" s="28"/>
      <c r="N16" s="32"/>
      <c r="O16" s="32"/>
      <c r="P16" s="32"/>
    </row>
    <row r="17" spans="1:16" ht="25.2" customHeight="1" thickBot="1" x14ac:dyDescent="0.35">
      <c r="A17" s="30"/>
      <c r="B17" s="38">
        <v>3</v>
      </c>
      <c r="C17" s="23" t="s">
        <v>20</v>
      </c>
      <c r="D17" s="9"/>
      <c r="E17" s="1">
        <f>SUM(E12:E16)</f>
        <v>0</v>
      </c>
      <c r="F17" s="29"/>
      <c r="G17" s="38">
        <v>6</v>
      </c>
      <c r="H17" s="146" t="s">
        <v>36</v>
      </c>
      <c r="I17" s="146"/>
      <c r="J17" s="50">
        <v>1</v>
      </c>
      <c r="K17" s="51"/>
      <c r="L17" s="52"/>
      <c r="M17" s="28"/>
      <c r="N17" s="32"/>
      <c r="O17" s="32"/>
      <c r="P17" s="32"/>
    </row>
    <row r="18" spans="1:16" ht="25.2" customHeight="1" thickBot="1" x14ac:dyDescent="0.35">
      <c r="A18" s="30"/>
      <c r="B18" s="38"/>
      <c r="C18" s="45" t="s">
        <v>29</v>
      </c>
      <c r="D18" s="19">
        <v>0.1</v>
      </c>
      <c r="E18" s="46">
        <f>E17*D18</f>
        <v>0</v>
      </c>
      <c r="F18" s="29"/>
      <c r="G18" s="38">
        <v>7</v>
      </c>
      <c r="H18" s="146" t="s">
        <v>14</v>
      </c>
      <c r="I18" s="146"/>
      <c r="J18" s="146"/>
      <c r="K18" s="47"/>
      <c r="L18" s="52">
        <f>(L15*J15/L14)+(L16*J16/L14)+(L17*J17/L14)</f>
        <v>0</v>
      </c>
      <c r="M18" s="28"/>
      <c r="N18" s="32"/>
      <c r="O18" s="32"/>
      <c r="P18" s="32"/>
    </row>
    <row r="19" spans="1:16" ht="25.2" customHeight="1" thickBot="1" x14ac:dyDescent="0.35">
      <c r="A19" s="30"/>
      <c r="B19" s="38"/>
      <c r="C19" s="45" t="s">
        <v>32</v>
      </c>
      <c r="D19" s="19">
        <v>0.1</v>
      </c>
      <c r="E19" s="46">
        <f>E17*D19</f>
        <v>0</v>
      </c>
      <c r="F19" s="29"/>
      <c r="G19" s="39">
        <v>8</v>
      </c>
      <c r="H19" s="145" t="s">
        <v>39</v>
      </c>
      <c r="I19" s="145"/>
      <c r="J19" s="145"/>
      <c r="K19" s="53"/>
      <c r="L19" s="20">
        <f>L18</f>
        <v>0</v>
      </c>
      <c r="M19" s="28"/>
      <c r="N19" s="32"/>
      <c r="O19" s="32"/>
      <c r="P19" s="32"/>
    </row>
    <row r="20" spans="1:16" ht="25.2" customHeight="1" thickBot="1" x14ac:dyDescent="0.35">
      <c r="A20" s="30"/>
      <c r="B20" s="38">
        <v>4</v>
      </c>
      <c r="C20" s="23" t="s">
        <v>31</v>
      </c>
      <c r="D20" s="10"/>
      <c r="E20" s="1">
        <f>SUM(E17:E19)</f>
        <v>0</v>
      </c>
      <c r="F20" s="29"/>
      <c r="G20" s="31"/>
      <c r="H20" s="24"/>
      <c r="I20" s="14"/>
      <c r="J20" s="15"/>
      <c r="K20" s="15"/>
      <c r="L20" s="29"/>
      <c r="M20" s="28"/>
      <c r="N20" s="32"/>
      <c r="O20" s="32"/>
      <c r="P20" s="32"/>
    </row>
    <row r="21" spans="1:16" ht="25.2" customHeight="1" thickBot="1" x14ac:dyDescent="0.35">
      <c r="A21" s="30"/>
      <c r="B21" s="55"/>
      <c r="C21" s="56"/>
      <c r="D21" s="133"/>
      <c r="E21" s="57"/>
      <c r="F21" s="29"/>
      <c r="G21" s="54"/>
      <c r="H21" s="142" t="s">
        <v>41</v>
      </c>
      <c r="I21" s="143"/>
      <c r="J21" s="143"/>
      <c r="K21" s="143"/>
      <c r="L21" s="144"/>
      <c r="M21" s="28"/>
      <c r="N21" s="32"/>
      <c r="O21" s="32"/>
      <c r="P21" s="32"/>
    </row>
    <row r="22" spans="1:16" ht="25.2" customHeight="1" thickBot="1" x14ac:dyDescent="0.35">
      <c r="A22" s="30"/>
      <c r="B22" s="55"/>
      <c r="C22" s="56"/>
      <c r="D22" s="17"/>
      <c r="E22" s="57"/>
      <c r="F22" s="29"/>
      <c r="G22" s="31"/>
      <c r="H22" s="29"/>
      <c r="I22" s="6"/>
      <c r="J22" s="29"/>
      <c r="K22" s="29"/>
      <c r="L22" s="29"/>
      <c r="M22" s="28"/>
      <c r="N22" s="32"/>
      <c r="O22" s="32"/>
      <c r="P22" s="32"/>
    </row>
    <row r="23" spans="1:16" ht="25.2" customHeight="1" thickBot="1" x14ac:dyDescent="0.35">
      <c r="A23" s="30"/>
      <c r="B23" s="58">
        <v>5</v>
      </c>
      <c r="C23" s="25" t="s">
        <v>33</v>
      </c>
      <c r="D23" s="18"/>
      <c r="E23" s="26">
        <f>SUM(E20:E22)</f>
        <v>0</v>
      </c>
      <c r="F23" s="29"/>
      <c r="G23" s="29"/>
      <c r="H23" s="29"/>
      <c r="I23" s="29"/>
      <c r="L23" s="29"/>
      <c r="M23" s="28"/>
      <c r="N23" s="32"/>
      <c r="O23" s="32"/>
      <c r="P23" s="32"/>
    </row>
    <row r="24" spans="1:16" x14ac:dyDescent="0.3">
      <c r="A24" s="30"/>
      <c r="B24" s="29"/>
      <c r="E24" s="29"/>
      <c r="F24" s="29"/>
      <c r="J24" s="29"/>
      <c r="K24" s="29"/>
      <c r="L24" s="29"/>
      <c r="M24" s="28"/>
    </row>
    <row r="25" spans="1:16" ht="15" thickBot="1" x14ac:dyDescent="0.35">
      <c r="A25" s="59"/>
      <c r="B25" s="60"/>
      <c r="C25" s="61"/>
      <c r="D25" s="61"/>
      <c r="E25" s="62"/>
      <c r="F25" s="62"/>
      <c r="J25" s="62"/>
      <c r="K25" s="62"/>
      <c r="L25" s="62"/>
      <c r="M25" s="63"/>
    </row>
  </sheetData>
  <mergeCells count="13">
    <mergeCell ref="B11:E11"/>
    <mergeCell ref="G11:L11"/>
    <mergeCell ref="H12:J12"/>
    <mergeCell ref="B3:L3"/>
    <mergeCell ref="A1:L1"/>
    <mergeCell ref="H21:L21"/>
    <mergeCell ref="H19:J19"/>
    <mergeCell ref="H13:J13"/>
    <mergeCell ref="H14:J14"/>
    <mergeCell ref="H18:J18"/>
    <mergeCell ref="H15:I15"/>
    <mergeCell ref="H16:I16"/>
    <mergeCell ref="H17:I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R291"/>
  <sheetViews>
    <sheetView tabSelected="1" view="pageBreakPreview" zoomScale="55" zoomScaleNormal="55" zoomScaleSheetLayoutView="55" workbookViewId="0">
      <selection activeCell="F5" sqref="F5:M5"/>
    </sheetView>
  </sheetViews>
  <sheetFormatPr defaultColWidth="8.88671875" defaultRowHeight="14.4" x14ac:dyDescent="0.3"/>
  <cols>
    <col min="1" max="1" width="6.109375" style="64" customWidth="1"/>
    <col min="2" max="2" width="12.44140625" style="64" customWidth="1"/>
    <col min="3" max="3" width="16.6640625" style="64" customWidth="1"/>
    <col min="4" max="4" width="12.88671875" style="124" bestFit="1" customWidth="1"/>
    <col min="5" max="5" width="82.6640625" style="125" bestFit="1" customWidth="1"/>
    <col min="6" max="6" width="11.5546875" style="126" customWidth="1"/>
    <col min="7" max="7" width="14.5546875" style="64" hidden="1" customWidth="1"/>
    <col min="8" max="8" width="11.6640625" style="127" customWidth="1"/>
    <col min="9" max="9" width="11.88671875" style="127" customWidth="1"/>
    <col min="10" max="10" width="18.6640625" style="126" customWidth="1"/>
    <col min="11" max="13" width="18.6640625" style="128" customWidth="1"/>
    <col min="14" max="15" width="18.6640625" style="129" customWidth="1"/>
    <col min="16" max="16" width="18.6640625" style="128" customWidth="1"/>
    <col min="17" max="17" width="18.6640625" style="130" customWidth="1"/>
    <col min="18" max="18" width="24.6640625" style="131" customWidth="1"/>
    <col min="19" max="19" width="12.33203125" style="64" bestFit="1" customWidth="1"/>
    <col min="20" max="20" width="8.88671875" style="64"/>
    <col min="21" max="21" width="14.5546875" style="64" bestFit="1" customWidth="1"/>
    <col min="22" max="16384" width="8.88671875" style="64"/>
  </cols>
  <sheetData>
    <row r="1" spans="1:18" ht="75" customHeight="1" thickBot="1" x14ac:dyDescent="0.35">
      <c r="A1" s="170"/>
      <c r="B1" s="171"/>
      <c r="C1" s="171"/>
      <c r="D1" s="172"/>
      <c r="E1" s="165" t="s">
        <v>292</v>
      </c>
      <c r="F1" s="166"/>
      <c r="G1" s="166"/>
      <c r="H1" s="166"/>
      <c r="I1" s="166"/>
      <c r="J1" s="166"/>
      <c r="K1" s="166"/>
      <c r="L1" s="166"/>
      <c r="M1" s="167"/>
      <c r="N1" s="188" t="s">
        <v>76</v>
      </c>
      <c r="O1" s="189"/>
      <c r="P1" s="193">
        <f>SUM(R$283+R$284)</f>
        <v>0</v>
      </c>
      <c r="Q1" s="194"/>
      <c r="R1" s="195"/>
    </row>
    <row r="2" spans="1:18" ht="69.900000000000006" customHeight="1" thickBot="1" x14ac:dyDescent="0.35">
      <c r="A2" s="173"/>
      <c r="B2" s="174"/>
      <c r="C2" s="174"/>
      <c r="D2" s="175"/>
      <c r="E2" s="163" t="s">
        <v>293</v>
      </c>
      <c r="F2" s="164"/>
      <c r="G2" s="164"/>
      <c r="H2" s="164"/>
      <c r="I2" s="164"/>
      <c r="J2" s="164"/>
      <c r="K2" s="164"/>
      <c r="L2" s="164"/>
      <c r="M2" s="164"/>
      <c r="N2" s="188" t="s">
        <v>74</v>
      </c>
      <c r="O2" s="189"/>
      <c r="P2" s="193">
        <f>P$1*'Bid Recap &amp; Summary'!D$18</f>
        <v>0</v>
      </c>
      <c r="Q2" s="194"/>
      <c r="R2" s="195"/>
    </row>
    <row r="3" spans="1:18" ht="65.099999999999994" customHeight="1" thickBot="1" x14ac:dyDescent="0.35">
      <c r="A3" s="176"/>
      <c r="B3" s="177"/>
      <c r="C3" s="177"/>
      <c r="D3" s="178"/>
      <c r="E3" s="185" t="s">
        <v>294</v>
      </c>
      <c r="F3" s="186"/>
      <c r="G3" s="186"/>
      <c r="H3" s="186"/>
      <c r="I3" s="186"/>
      <c r="J3" s="186"/>
      <c r="K3" s="186"/>
      <c r="L3" s="186"/>
      <c r="M3" s="187"/>
      <c r="N3" s="188" t="s">
        <v>75</v>
      </c>
      <c r="O3" s="189"/>
      <c r="P3" s="193">
        <f>P$1*'Bid Recap &amp; Summary'!D$19</f>
        <v>0</v>
      </c>
      <c r="Q3" s="194"/>
      <c r="R3" s="195"/>
    </row>
    <row r="4" spans="1:18" ht="60" customHeight="1" thickBot="1" x14ac:dyDescent="0.35">
      <c r="A4" s="179"/>
      <c r="B4" s="180"/>
      <c r="C4" s="180"/>
      <c r="D4" s="181"/>
      <c r="E4" s="185" t="s">
        <v>91</v>
      </c>
      <c r="F4" s="186"/>
      <c r="G4" s="186"/>
      <c r="H4" s="186"/>
      <c r="I4" s="186"/>
      <c r="J4" s="186"/>
      <c r="K4" s="186"/>
      <c r="L4" s="186"/>
      <c r="M4" s="187"/>
      <c r="N4" s="190" t="s">
        <v>63</v>
      </c>
      <c r="O4" s="191"/>
      <c r="P4" s="193">
        <f>SUM('Bid Recap &amp; Summary'!E$13+'Bid Recap &amp; Summary'!E$14+'Bid Recap &amp; Summary'!E$16)+SUM('Bid Recap &amp; Summary'!E$21:E$22)</f>
        <v>0</v>
      </c>
      <c r="Q4" s="194"/>
      <c r="R4" s="195"/>
    </row>
    <row r="5" spans="1:18" ht="60" customHeight="1" thickBot="1" x14ac:dyDescent="0.35">
      <c r="A5" s="182"/>
      <c r="B5" s="183"/>
      <c r="C5" s="183"/>
      <c r="D5" s="184"/>
      <c r="E5" s="132" t="s">
        <v>46</v>
      </c>
      <c r="F5" s="168">
        <f ca="1">TODAY()</f>
        <v>45569</v>
      </c>
      <c r="G5" s="168"/>
      <c r="H5" s="168"/>
      <c r="I5" s="168"/>
      <c r="J5" s="168"/>
      <c r="K5" s="168"/>
      <c r="L5" s="168"/>
      <c r="M5" s="169"/>
      <c r="N5" s="190" t="s">
        <v>81</v>
      </c>
      <c r="O5" s="191"/>
      <c r="P5" s="190">
        <f>SUM(P$1:R$4)</f>
        <v>0</v>
      </c>
      <c r="Q5" s="192"/>
      <c r="R5" s="191"/>
    </row>
    <row r="6" spans="1:18" s="197" customFormat="1" ht="50.1" customHeight="1" thickBot="1" x14ac:dyDescent="0.35">
      <c r="A6" s="196" t="s">
        <v>0</v>
      </c>
      <c r="B6" s="196" t="s">
        <v>10</v>
      </c>
      <c r="C6" s="196" t="s">
        <v>11</v>
      </c>
      <c r="D6" s="196" t="s">
        <v>43</v>
      </c>
      <c r="E6" s="196" t="s">
        <v>1</v>
      </c>
      <c r="F6" s="196" t="s">
        <v>2</v>
      </c>
      <c r="H6" s="196" t="s">
        <v>3</v>
      </c>
      <c r="I6" s="196" t="s">
        <v>55</v>
      </c>
      <c r="J6" s="196" t="s">
        <v>53</v>
      </c>
      <c r="K6" s="196" t="s">
        <v>9</v>
      </c>
      <c r="L6" s="196" t="s">
        <v>4</v>
      </c>
      <c r="M6" s="196" t="s">
        <v>54</v>
      </c>
      <c r="N6" s="198" t="s">
        <v>6</v>
      </c>
      <c r="O6" s="198" t="s">
        <v>7</v>
      </c>
      <c r="P6" s="198" t="s">
        <v>5</v>
      </c>
      <c r="Q6" s="198" t="s">
        <v>8</v>
      </c>
      <c r="R6" s="198"/>
    </row>
    <row r="7" spans="1:18" ht="30" customHeight="1" thickBot="1" x14ac:dyDescent="0.35">
      <c r="A7" s="65"/>
      <c r="B7" s="66"/>
      <c r="C7" s="66"/>
      <c r="D7" s="66"/>
      <c r="E7" s="66"/>
      <c r="F7" s="67"/>
      <c r="H7" s="67"/>
      <c r="I7" s="66"/>
      <c r="J7" s="67"/>
      <c r="K7" s="66"/>
      <c r="L7" s="68"/>
      <c r="M7" s="69">
        <f>'Bid Recap &amp; Summary'!L$19</f>
        <v>0</v>
      </c>
      <c r="N7" s="70"/>
      <c r="O7" s="70"/>
      <c r="P7" s="71"/>
      <c r="Q7" s="72"/>
      <c r="R7" s="73"/>
    </row>
    <row r="8" spans="1:18" s="197" customFormat="1" ht="20.100000000000001" customHeight="1" x14ac:dyDescent="0.3">
      <c r="A8" s="199"/>
      <c r="B8" s="200"/>
      <c r="C8" s="200"/>
      <c r="D8" s="201" t="s">
        <v>56</v>
      </c>
      <c r="E8" s="201" t="s">
        <v>57</v>
      </c>
      <c r="F8" s="202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3"/>
    </row>
    <row r="9" spans="1:18" ht="14.4" customHeight="1" x14ac:dyDescent="0.3">
      <c r="A9" s="74" t="str">
        <f>IF(TRIM(H9)&lt;&gt;"",COUNTA(H9:$H$9)&amp;"","")</f>
        <v>1</v>
      </c>
      <c r="B9" s="75"/>
      <c r="C9" s="75"/>
      <c r="D9" s="76"/>
      <c r="E9" s="77" t="s">
        <v>87</v>
      </c>
      <c r="F9" s="78">
        <v>1</v>
      </c>
      <c r="H9" s="79" t="s">
        <v>84</v>
      </c>
      <c r="I9" s="80">
        <f>IF(F9=0,"",0)</f>
        <v>0</v>
      </c>
      <c r="J9" s="81">
        <f t="shared" ref="J9:J14" si="0">IF(F9=0,"",F9+(F9*I9))</f>
        <v>1</v>
      </c>
      <c r="K9" s="82">
        <f>IF(F9=0,"",0)</f>
        <v>0</v>
      </c>
      <c r="L9" s="83">
        <f>IF(F9=0,"",K9*J9)</f>
        <v>0</v>
      </c>
      <c r="M9" s="84">
        <f>IF(F9=0,"",M$7)</f>
        <v>0</v>
      </c>
      <c r="N9" s="85">
        <f>IF(F9=0,"",0)</f>
        <v>0</v>
      </c>
      <c r="O9" s="85">
        <f>IF(F9=0,"",N9*J9)</f>
        <v>0</v>
      </c>
      <c r="P9" s="83">
        <f>IF(F9=0,"",O9*M9)</f>
        <v>0</v>
      </c>
      <c r="Q9" s="86">
        <f>IF(F9=0,"",L9+P9)</f>
        <v>0</v>
      </c>
      <c r="R9" s="87"/>
    </row>
    <row r="10" spans="1:18" x14ac:dyDescent="0.3">
      <c r="A10" s="74" t="str">
        <f>IF(TRIM(H10)&lt;&gt;"",COUNTA(H9:$H$10)&amp;"","")</f>
        <v>2</v>
      </c>
      <c r="B10" s="75"/>
      <c r="C10" s="75"/>
      <c r="D10" s="76"/>
      <c r="E10" s="77" t="s">
        <v>49</v>
      </c>
      <c r="F10" s="78">
        <v>1</v>
      </c>
      <c r="H10" s="79" t="s">
        <v>84</v>
      </c>
      <c r="I10" s="80">
        <f t="shared" ref="I10:I14" si="1">IF(F10=0,"",0)</f>
        <v>0</v>
      </c>
      <c r="J10" s="81">
        <f t="shared" si="0"/>
        <v>1</v>
      </c>
      <c r="K10" s="82">
        <f t="shared" ref="K10:K14" si="2">IF(F10=0,"",0)</f>
        <v>0</v>
      </c>
      <c r="L10" s="83">
        <f t="shared" ref="L10:L14" si="3">IF(F10=0,"",K10*J10)</f>
        <v>0</v>
      </c>
      <c r="M10" s="84">
        <f t="shared" ref="M10:M14" si="4">IF(F10=0,"",M$7)</f>
        <v>0</v>
      </c>
      <c r="N10" s="85">
        <f t="shared" ref="N10:N14" si="5">IF(F10=0,"",0)</f>
        <v>0</v>
      </c>
      <c r="O10" s="85">
        <f>IF(F10=0,"",N10*J10)</f>
        <v>0</v>
      </c>
      <c r="P10" s="83">
        <f t="shared" ref="P10:P14" si="6">IF(F10=0,"",O10*M10)</f>
        <v>0</v>
      </c>
      <c r="Q10" s="86">
        <f t="shared" ref="Q10:Q14" si="7">IF(F10=0,"",L10+P10)</f>
        <v>0</v>
      </c>
      <c r="R10" s="87"/>
    </row>
    <row r="11" spans="1:18" x14ac:dyDescent="0.3">
      <c r="A11" s="74" t="str">
        <f>IF(TRIM(H11)&lt;&gt;"",COUNTA(H9:$H$11)&amp;"","")</f>
        <v>3</v>
      </c>
      <c r="B11" s="75"/>
      <c r="C11" s="75"/>
      <c r="D11" s="76"/>
      <c r="E11" s="77" t="s">
        <v>50</v>
      </c>
      <c r="F11" s="78">
        <v>1</v>
      </c>
      <c r="H11" s="79" t="s">
        <v>84</v>
      </c>
      <c r="I11" s="80">
        <f t="shared" si="1"/>
        <v>0</v>
      </c>
      <c r="J11" s="81">
        <f t="shared" si="0"/>
        <v>1</v>
      </c>
      <c r="K11" s="82">
        <f t="shared" si="2"/>
        <v>0</v>
      </c>
      <c r="L11" s="83">
        <f t="shared" si="3"/>
        <v>0</v>
      </c>
      <c r="M11" s="84">
        <f t="shared" si="4"/>
        <v>0</v>
      </c>
      <c r="N11" s="85">
        <f t="shared" si="5"/>
        <v>0</v>
      </c>
      <c r="O11" s="85">
        <f t="shared" ref="O11:O14" si="8">IF(F11=0,"",N11*J11)</f>
        <v>0</v>
      </c>
      <c r="P11" s="83">
        <f t="shared" si="6"/>
        <v>0</v>
      </c>
      <c r="Q11" s="86">
        <f t="shared" si="7"/>
        <v>0</v>
      </c>
      <c r="R11" s="87"/>
    </row>
    <row r="12" spans="1:18" x14ac:dyDescent="0.3">
      <c r="A12" s="74" t="str">
        <f>IF(TRIM(H12)&lt;&gt;"",COUNTA(H9:$H$12)&amp;"","")</f>
        <v>4</v>
      </c>
      <c r="B12" s="75"/>
      <c r="C12" s="75"/>
      <c r="D12" s="76"/>
      <c r="E12" s="77" t="s">
        <v>90</v>
      </c>
      <c r="F12" s="78">
        <v>1</v>
      </c>
      <c r="H12" s="79" t="s">
        <v>84</v>
      </c>
      <c r="I12" s="80">
        <f t="shared" si="1"/>
        <v>0</v>
      </c>
      <c r="J12" s="81">
        <f t="shared" si="0"/>
        <v>1</v>
      </c>
      <c r="K12" s="82">
        <f t="shared" si="2"/>
        <v>0</v>
      </c>
      <c r="L12" s="83">
        <f t="shared" si="3"/>
        <v>0</v>
      </c>
      <c r="M12" s="84">
        <f t="shared" si="4"/>
        <v>0</v>
      </c>
      <c r="N12" s="85">
        <f t="shared" si="5"/>
        <v>0</v>
      </c>
      <c r="O12" s="85">
        <f t="shared" si="8"/>
        <v>0</v>
      </c>
      <c r="P12" s="83">
        <f t="shared" si="6"/>
        <v>0</v>
      </c>
      <c r="Q12" s="86">
        <f t="shared" si="7"/>
        <v>0</v>
      </c>
      <c r="R12" s="87"/>
    </row>
    <row r="13" spans="1:18" x14ac:dyDescent="0.3">
      <c r="A13" s="74" t="str">
        <f>IF(TRIM(H13)&lt;&gt;"",COUNTA(H9:$H$13)&amp;"","")</f>
        <v>5</v>
      </c>
      <c r="B13" s="75"/>
      <c r="C13" s="75"/>
      <c r="D13" s="76"/>
      <c r="E13" s="88" t="s">
        <v>52</v>
      </c>
      <c r="F13" s="78">
        <v>1</v>
      </c>
      <c r="H13" s="79" t="s">
        <v>84</v>
      </c>
      <c r="I13" s="80">
        <f t="shared" si="1"/>
        <v>0</v>
      </c>
      <c r="J13" s="81">
        <f t="shared" si="0"/>
        <v>1</v>
      </c>
      <c r="K13" s="82">
        <f t="shared" si="2"/>
        <v>0</v>
      </c>
      <c r="L13" s="83">
        <f t="shared" si="3"/>
        <v>0</v>
      </c>
      <c r="M13" s="84">
        <f t="shared" si="4"/>
        <v>0</v>
      </c>
      <c r="N13" s="85">
        <f t="shared" si="5"/>
        <v>0</v>
      </c>
      <c r="O13" s="85">
        <f t="shared" si="8"/>
        <v>0</v>
      </c>
      <c r="P13" s="83">
        <f t="shared" si="6"/>
        <v>0</v>
      </c>
      <c r="Q13" s="86">
        <f t="shared" si="7"/>
        <v>0</v>
      </c>
      <c r="R13" s="87"/>
    </row>
    <row r="14" spans="1:18" x14ac:dyDescent="0.3">
      <c r="A14" s="74" t="str">
        <f>IF(TRIM(H14)&lt;&gt;"",COUNTA(H$9:$H14)&amp;"","")</f>
        <v>6</v>
      </c>
      <c r="B14" s="75"/>
      <c r="C14" s="75"/>
      <c r="D14" s="76"/>
      <c r="E14" s="88" t="s">
        <v>85</v>
      </c>
      <c r="F14" s="78">
        <v>1</v>
      </c>
      <c r="H14" s="79" t="s">
        <v>84</v>
      </c>
      <c r="I14" s="80">
        <f t="shared" si="1"/>
        <v>0</v>
      </c>
      <c r="J14" s="81">
        <f t="shared" si="0"/>
        <v>1</v>
      </c>
      <c r="K14" s="82">
        <f t="shared" si="2"/>
        <v>0</v>
      </c>
      <c r="L14" s="83">
        <f t="shared" si="3"/>
        <v>0</v>
      </c>
      <c r="M14" s="84">
        <f t="shared" si="4"/>
        <v>0</v>
      </c>
      <c r="N14" s="85">
        <f t="shared" si="5"/>
        <v>0</v>
      </c>
      <c r="O14" s="85">
        <f t="shared" si="8"/>
        <v>0</v>
      </c>
      <c r="P14" s="83">
        <f t="shared" si="6"/>
        <v>0</v>
      </c>
      <c r="Q14" s="86">
        <f t="shared" si="7"/>
        <v>0</v>
      </c>
      <c r="R14" s="87"/>
    </row>
    <row r="15" spans="1:18" ht="69" x14ac:dyDescent="0.3">
      <c r="A15" s="74" t="str">
        <f>IF(TRIM(H15)&lt;&gt;"",COUNTA(H$9:$H15)&amp;"","")</f>
        <v>7</v>
      </c>
      <c r="B15" s="75"/>
      <c r="C15" s="75"/>
      <c r="D15" s="76"/>
      <c r="E15" s="77" t="s">
        <v>86</v>
      </c>
      <c r="F15" s="78">
        <v>1</v>
      </c>
      <c r="H15" s="79" t="s">
        <v>84</v>
      </c>
      <c r="I15" s="80">
        <f t="shared" ref="I15:I18" si="9">IF(F15=0,"",0)</f>
        <v>0</v>
      </c>
      <c r="J15" s="81">
        <f t="shared" ref="J15:J18" si="10">IF(F15=0,"",F15+(F15*I15))</f>
        <v>1</v>
      </c>
      <c r="K15" s="82">
        <f t="shared" ref="K15:K18" si="11">IF(F15=0,"",0)</f>
        <v>0</v>
      </c>
      <c r="L15" s="83">
        <f t="shared" ref="L15:L18" si="12">IF(F15=0,"",K15*J15)</f>
        <v>0</v>
      </c>
      <c r="M15" s="84">
        <f t="shared" ref="M15:M18" si="13">IF(F15=0,"",M$7)</f>
        <v>0</v>
      </c>
      <c r="N15" s="85">
        <f t="shared" ref="N15:N18" si="14">IF(F15=0,"",0)</f>
        <v>0</v>
      </c>
      <c r="O15" s="85">
        <f t="shared" ref="O15:O18" si="15">IF(F15=0,"",N15*J15)</f>
        <v>0</v>
      </c>
      <c r="P15" s="83">
        <f t="shared" ref="P15:P18" si="16">IF(F15=0,"",O15*M15)</f>
        <v>0</v>
      </c>
      <c r="Q15" s="86">
        <f t="shared" ref="Q15:Q18" si="17">IF(F15=0,"",L15+P15)</f>
        <v>0</v>
      </c>
      <c r="R15" s="87"/>
    </row>
    <row r="16" spans="1:18" x14ac:dyDescent="0.3">
      <c r="A16" s="74" t="str">
        <f>IF(TRIM(H16)&lt;&gt;"",COUNTA(H$9:$H16)&amp;"","")</f>
        <v>8</v>
      </c>
      <c r="B16" s="75"/>
      <c r="C16" s="75"/>
      <c r="D16" s="76"/>
      <c r="E16" s="88" t="s">
        <v>51</v>
      </c>
      <c r="F16" s="78">
        <v>1</v>
      </c>
      <c r="H16" s="79" t="s">
        <v>84</v>
      </c>
      <c r="I16" s="80">
        <f t="shared" ref="I16" si="18">IF(F16=0,"",0)</f>
        <v>0</v>
      </c>
      <c r="J16" s="81">
        <f t="shared" ref="J16" si="19">IF(F16=0,"",F16+(F16*I16))</f>
        <v>1</v>
      </c>
      <c r="K16" s="82">
        <f t="shared" ref="K16" si="20">IF(F16=0,"",0)</f>
        <v>0</v>
      </c>
      <c r="L16" s="83">
        <f t="shared" ref="L16" si="21">IF(F16=0,"",K16*J16)</f>
        <v>0</v>
      </c>
      <c r="M16" s="84">
        <f t="shared" ref="M16" si="22">IF(F16=0,"",M$7)</f>
        <v>0</v>
      </c>
      <c r="N16" s="85">
        <f t="shared" ref="N16" si="23">IF(F16=0,"",0)</f>
        <v>0</v>
      </c>
      <c r="O16" s="85">
        <f t="shared" ref="O16" si="24">IF(F16=0,"",N16*J16)</f>
        <v>0</v>
      </c>
      <c r="P16" s="83">
        <f t="shared" ref="P16" si="25">IF(F16=0,"",O16*M16)</f>
        <v>0</v>
      </c>
      <c r="Q16" s="86">
        <f t="shared" ref="Q16" si="26">IF(F16=0,"",L16+P16)</f>
        <v>0</v>
      </c>
      <c r="R16" s="87"/>
    </row>
    <row r="17" spans="1:18" x14ac:dyDescent="0.3">
      <c r="A17" s="74" t="str">
        <f>IF(TRIM(H17)&lt;&gt;"",COUNTA(H$9:$H17)&amp;"","")</f>
        <v>9</v>
      </c>
      <c r="B17" s="75"/>
      <c r="C17" s="75"/>
      <c r="D17" s="76"/>
      <c r="E17" s="88" t="s">
        <v>88</v>
      </c>
      <c r="F17" s="78">
        <v>1</v>
      </c>
      <c r="H17" s="79" t="s">
        <v>84</v>
      </c>
      <c r="I17" s="80">
        <f>IF(F17=0,"",0)</f>
        <v>0</v>
      </c>
      <c r="J17" s="81">
        <f>IF(F17=0,"",F17+(F17*I17))</f>
        <v>1</v>
      </c>
      <c r="K17" s="82">
        <f>IF(F17=0,"",0)</f>
        <v>0</v>
      </c>
      <c r="L17" s="83">
        <f>IF(F17=0,"",K17*J17)</f>
        <v>0</v>
      </c>
      <c r="M17" s="84">
        <f>IF(F17=0,"",M$7)</f>
        <v>0</v>
      </c>
      <c r="N17" s="85">
        <f>IF(F17=0,"",0)</f>
        <v>0</v>
      </c>
      <c r="O17" s="85">
        <f>IF(F17=0,"",N17*J17)</f>
        <v>0</v>
      </c>
      <c r="P17" s="83">
        <f>IF(F17=0,"",O17*M17)</f>
        <v>0</v>
      </c>
      <c r="Q17" s="86">
        <f>IF(F17=0,"",L17+P17)</f>
        <v>0</v>
      </c>
      <c r="R17" s="87"/>
    </row>
    <row r="18" spans="1:18" x14ac:dyDescent="0.3">
      <c r="A18" s="74" t="str">
        <f>IF(TRIM(H18)&lt;&gt;"",COUNTA(H$9:$H18)&amp;"","")</f>
        <v>10</v>
      </c>
      <c r="B18" s="75"/>
      <c r="C18" s="75"/>
      <c r="D18" s="76"/>
      <c r="E18" s="88" t="s">
        <v>89</v>
      </c>
      <c r="F18" s="78">
        <v>1</v>
      </c>
      <c r="H18" s="79" t="s">
        <v>84</v>
      </c>
      <c r="I18" s="80">
        <f t="shared" si="9"/>
        <v>0</v>
      </c>
      <c r="J18" s="81">
        <f t="shared" si="10"/>
        <v>1</v>
      </c>
      <c r="K18" s="82">
        <f t="shared" si="11"/>
        <v>0</v>
      </c>
      <c r="L18" s="83">
        <f t="shared" si="12"/>
        <v>0</v>
      </c>
      <c r="M18" s="84">
        <f t="shared" si="13"/>
        <v>0</v>
      </c>
      <c r="N18" s="85">
        <f t="shared" si="14"/>
        <v>0</v>
      </c>
      <c r="O18" s="85">
        <f t="shared" si="15"/>
        <v>0</v>
      </c>
      <c r="P18" s="83">
        <f t="shared" si="16"/>
        <v>0</v>
      </c>
      <c r="Q18" s="86">
        <f t="shared" si="17"/>
        <v>0</v>
      </c>
      <c r="R18" s="87"/>
    </row>
    <row r="19" spans="1:18" x14ac:dyDescent="0.3">
      <c r="A19" s="74" t="str">
        <f>IF(TRIM(H19)&lt;&gt;"",COUNTA(H$9:$H19)&amp;"","")</f>
        <v>11</v>
      </c>
      <c r="B19" s="75"/>
      <c r="C19" s="75"/>
      <c r="D19" s="76"/>
      <c r="E19" s="77" t="s">
        <v>82</v>
      </c>
      <c r="F19" s="78"/>
      <c r="H19" s="79" t="s">
        <v>62</v>
      </c>
      <c r="I19" s="80" t="str">
        <f t="shared" ref="I19:I22" si="27">IF(F19=0,"",0)</f>
        <v/>
      </c>
      <c r="J19" s="81" t="str">
        <f t="shared" ref="J19:J22" si="28">IF(F19=0,"",F19+(F19*I19))</f>
        <v/>
      </c>
      <c r="K19" s="82" t="str">
        <f t="shared" ref="K19:K22" si="29">IF(F19=0,"",0)</f>
        <v/>
      </c>
      <c r="L19" s="83" t="str">
        <f t="shared" ref="L19:L22" si="30">IF(F19=0,"",K19*J19)</f>
        <v/>
      </c>
      <c r="M19" s="84" t="str">
        <f t="shared" ref="M19:M22" si="31">IF(F19=0,"",M$7)</f>
        <v/>
      </c>
      <c r="N19" s="85" t="str">
        <f t="shared" ref="N19:N22" si="32">IF(F19=0,"",0)</f>
        <v/>
      </c>
      <c r="O19" s="85" t="str">
        <f t="shared" ref="O19:O22" si="33">IF(F19=0,"",N19*J19)</f>
        <v/>
      </c>
      <c r="P19" s="83" t="str">
        <f t="shared" ref="P19:P22" si="34">IF(F19=0,"",O19*M19)</f>
        <v/>
      </c>
      <c r="Q19" s="86" t="str">
        <f t="shared" ref="Q19:Q22" si="35">IF(F19=0,"",L19+P19)</f>
        <v/>
      </c>
      <c r="R19" s="87"/>
    </row>
    <row r="20" spans="1:18" x14ac:dyDescent="0.3">
      <c r="A20" s="74" t="str">
        <f>IF(TRIM(H20)&lt;&gt;"",COUNTA(H$9:$H20)&amp;"","")</f>
        <v>12</v>
      </c>
      <c r="B20" s="75"/>
      <c r="C20" s="75"/>
      <c r="D20" s="76"/>
      <c r="E20" s="77" t="s">
        <v>83</v>
      </c>
      <c r="F20" s="78"/>
      <c r="H20" s="79" t="s">
        <v>80</v>
      </c>
      <c r="I20" s="80" t="str">
        <f t="shared" si="27"/>
        <v/>
      </c>
      <c r="J20" s="81" t="str">
        <f t="shared" si="28"/>
        <v/>
      </c>
      <c r="K20" s="82" t="str">
        <f t="shared" si="29"/>
        <v/>
      </c>
      <c r="L20" s="83" t="str">
        <f t="shared" si="30"/>
        <v/>
      </c>
      <c r="M20" s="84" t="str">
        <f t="shared" si="31"/>
        <v/>
      </c>
      <c r="N20" s="85" t="str">
        <f t="shared" si="32"/>
        <v/>
      </c>
      <c r="O20" s="85" t="str">
        <f t="shared" si="33"/>
        <v/>
      </c>
      <c r="P20" s="83" t="str">
        <f t="shared" si="34"/>
        <v/>
      </c>
      <c r="Q20" s="86" t="str">
        <f t="shared" si="35"/>
        <v/>
      </c>
      <c r="R20" s="87"/>
    </row>
    <row r="21" spans="1:18" x14ac:dyDescent="0.3">
      <c r="A21" s="74" t="str">
        <f>IF(TRIM(H21)&lt;&gt;"",COUNTA(H$9:$H21)&amp;"","")</f>
        <v/>
      </c>
      <c r="B21" s="75"/>
      <c r="C21" s="75"/>
      <c r="D21" s="76"/>
      <c r="E21" s="88"/>
      <c r="F21" s="78"/>
      <c r="H21" s="79"/>
      <c r="I21" s="80" t="str">
        <f t="shared" si="27"/>
        <v/>
      </c>
      <c r="J21" s="81" t="str">
        <f t="shared" si="28"/>
        <v/>
      </c>
      <c r="K21" s="82" t="str">
        <f t="shared" si="29"/>
        <v/>
      </c>
      <c r="L21" s="83" t="str">
        <f t="shared" si="30"/>
        <v/>
      </c>
      <c r="M21" s="84" t="str">
        <f t="shared" si="31"/>
        <v/>
      </c>
      <c r="N21" s="85" t="str">
        <f t="shared" si="32"/>
        <v/>
      </c>
      <c r="O21" s="85" t="str">
        <f t="shared" si="33"/>
        <v/>
      </c>
      <c r="P21" s="83" t="str">
        <f t="shared" si="34"/>
        <v/>
      </c>
      <c r="Q21" s="86" t="str">
        <f t="shared" si="35"/>
        <v/>
      </c>
      <c r="R21" s="87"/>
    </row>
    <row r="22" spans="1:18" ht="15" thickBot="1" x14ac:dyDescent="0.35">
      <c r="A22" s="74" t="str">
        <f>IF(TRIM(H22)&lt;&gt;"",COUNTA(H$9:$H22)&amp;"","")</f>
        <v/>
      </c>
      <c r="B22" s="89"/>
      <c r="C22" s="89"/>
      <c r="D22" s="76"/>
      <c r="E22" s="90"/>
      <c r="F22" s="78"/>
      <c r="H22" s="79"/>
      <c r="I22" s="80" t="str">
        <f t="shared" si="27"/>
        <v/>
      </c>
      <c r="J22" s="81" t="str">
        <f t="shared" si="28"/>
        <v/>
      </c>
      <c r="K22" s="82" t="str">
        <f t="shared" si="29"/>
        <v/>
      </c>
      <c r="L22" s="83" t="str">
        <f t="shared" si="30"/>
        <v/>
      </c>
      <c r="M22" s="84" t="str">
        <f t="shared" si="31"/>
        <v/>
      </c>
      <c r="N22" s="85" t="str">
        <f t="shared" si="32"/>
        <v/>
      </c>
      <c r="O22" s="85" t="str">
        <f t="shared" si="33"/>
        <v/>
      </c>
      <c r="P22" s="83" t="str">
        <f t="shared" si="34"/>
        <v/>
      </c>
      <c r="Q22" s="86" t="str">
        <f t="shared" si="35"/>
        <v/>
      </c>
      <c r="R22" s="87"/>
    </row>
    <row r="23" spans="1:18" s="102" customFormat="1" ht="16.2" thickBot="1" x14ac:dyDescent="0.35">
      <c r="A23" s="74" t="str">
        <f>IF(TRIM(H23)&lt;&gt;"",COUNTA(H$10:$H22)&amp;"","")</f>
        <v/>
      </c>
      <c r="B23" s="91"/>
      <c r="C23" s="91"/>
      <c r="D23" s="92"/>
      <c r="E23" s="93"/>
      <c r="F23" s="94"/>
      <c r="H23" s="95"/>
      <c r="I23" s="96" t="s">
        <v>12</v>
      </c>
      <c r="J23" s="97"/>
      <c r="K23" s="98">
        <f>SUM(L$8:L$22)</f>
        <v>0</v>
      </c>
      <c r="L23" s="151" t="s">
        <v>13</v>
      </c>
      <c r="M23" s="152"/>
      <c r="N23" s="99">
        <f>SUM(P$8:P$22)</f>
        <v>0</v>
      </c>
      <c r="O23" s="151" t="s">
        <v>42</v>
      </c>
      <c r="P23" s="152"/>
      <c r="Q23" s="100">
        <f>SUM(O$8:O$22)</f>
        <v>0</v>
      </c>
      <c r="R23" s="101">
        <f>SUM(Q$8:Q$22)</f>
        <v>0</v>
      </c>
    </row>
    <row r="24" spans="1:18" s="197" customFormat="1" ht="20.100000000000001" customHeight="1" thickBot="1" x14ac:dyDescent="0.35">
      <c r="A24" s="199" t="str">
        <f>IF(TRIM(H24)&lt;&gt;"",COUNTA(H$9:$H24)&amp;"","")</f>
        <v/>
      </c>
      <c r="B24" s="200"/>
      <c r="C24" s="200"/>
      <c r="D24" s="201">
        <v>260000</v>
      </c>
      <c r="E24" s="201" t="s">
        <v>59</v>
      </c>
      <c r="F24" s="202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3"/>
    </row>
    <row r="25" spans="1:18" ht="16.2" thickBot="1" x14ac:dyDescent="0.35">
      <c r="A25" s="74" t="str">
        <f>IF(TRIM(H25)&lt;&gt;"",COUNTA(H$9:$H25)&amp;"","")</f>
        <v/>
      </c>
      <c r="B25" s="75"/>
      <c r="C25" s="75"/>
      <c r="D25" s="76"/>
      <c r="E25" s="204" t="s">
        <v>64</v>
      </c>
      <c r="F25" s="78"/>
      <c r="H25" s="79"/>
      <c r="I25" s="80" t="str">
        <f t="shared" ref="I25:I166" si="36">IF(F25=0,"",0)</f>
        <v/>
      </c>
      <c r="J25" s="81" t="str">
        <f t="shared" ref="J25:J166" si="37">IF(F25=0,"",F25+(F25*I25))</f>
        <v/>
      </c>
      <c r="K25" s="82" t="str">
        <f t="shared" ref="K25:K166" si="38">IF(F25=0,"",0)</f>
        <v/>
      </c>
      <c r="L25" s="83" t="str">
        <f t="shared" ref="L25:L166" si="39">IF(F25=0,"",K25*J25)</f>
        <v/>
      </c>
      <c r="M25" s="84" t="str">
        <f t="shared" ref="M25:M166" si="40">IF(F25=0,"",M$7)</f>
        <v/>
      </c>
      <c r="N25" s="85" t="str">
        <f t="shared" ref="N25:N166" si="41">IF(F25=0,"",0)</f>
        <v/>
      </c>
      <c r="O25" s="85" t="str">
        <f t="shared" ref="O25:O166" si="42">IF(F25=0,"",N25*J25)</f>
        <v/>
      </c>
      <c r="P25" s="83" t="str">
        <f t="shared" ref="P25:P166" si="43">IF(F25=0,"",O25*M25)</f>
        <v/>
      </c>
      <c r="Q25" s="86" t="str">
        <f t="shared" ref="Q25:Q166" si="44">IF(F25=0,"",L25+P25)</f>
        <v/>
      </c>
      <c r="R25" s="104"/>
    </row>
    <row r="26" spans="1:18" x14ac:dyDescent="0.3">
      <c r="A26" s="74" t="str">
        <f>IF(TRIM(H26)&lt;&gt;"",COUNTA(H$9:$H26)&amp;"","")</f>
        <v/>
      </c>
      <c r="B26" s="75"/>
      <c r="C26" s="75"/>
      <c r="D26" s="76"/>
      <c r="E26" s="105" t="s">
        <v>65</v>
      </c>
      <c r="F26" s="78"/>
      <c r="H26" s="79"/>
      <c r="I26" s="80" t="str">
        <f t="shared" si="36"/>
        <v/>
      </c>
      <c r="J26" s="81" t="str">
        <f t="shared" si="37"/>
        <v/>
      </c>
      <c r="K26" s="82" t="str">
        <f t="shared" si="38"/>
        <v/>
      </c>
      <c r="L26" s="83" t="str">
        <f t="shared" si="39"/>
        <v/>
      </c>
      <c r="M26" s="84" t="str">
        <f t="shared" si="40"/>
        <v/>
      </c>
      <c r="N26" s="85" t="str">
        <f t="shared" si="41"/>
        <v/>
      </c>
      <c r="O26" s="85" t="str">
        <f t="shared" si="42"/>
        <v/>
      </c>
      <c r="P26" s="83" t="str">
        <f t="shared" si="43"/>
        <v/>
      </c>
      <c r="Q26" s="86" t="str">
        <f t="shared" si="44"/>
        <v/>
      </c>
      <c r="R26" s="104"/>
    </row>
    <row r="27" spans="1:18" x14ac:dyDescent="0.3">
      <c r="A27" s="74" t="str">
        <f>IF(TRIM(H27)&lt;&gt;"",COUNTA(H$9:$H27)&amp;"","")</f>
        <v>13</v>
      </c>
      <c r="B27" s="75"/>
      <c r="C27" s="75"/>
      <c r="D27" s="76"/>
      <c r="E27" s="77" t="s">
        <v>140</v>
      </c>
      <c r="F27" s="78">
        <v>278.85000000000002</v>
      </c>
      <c r="H27" s="79" t="s">
        <v>124</v>
      </c>
      <c r="I27" s="80">
        <v>0.1</v>
      </c>
      <c r="J27" s="81">
        <f t="shared" si="37"/>
        <v>306.73500000000001</v>
      </c>
      <c r="K27" s="82">
        <f t="shared" si="38"/>
        <v>0</v>
      </c>
      <c r="L27" s="83">
        <f t="shared" si="39"/>
        <v>0</v>
      </c>
      <c r="M27" s="84">
        <f t="shared" si="40"/>
        <v>0</v>
      </c>
      <c r="N27" s="85">
        <f t="shared" si="41"/>
        <v>0</v>
      </c>
      <c r="O27" s="85">
        <f t="shared" si="42"/>
        <v>0</v>
      </c>
      <c r="P27" s="83">
        <f t="shared" si="43"/>
        <v>0</v>
      </c>
      <c r="Q27" s="86">
        <f t="shared" si="44"/>
        <v>0</v>
      </c>
      <c r="R27" s="104"/>
    </row>
    <row r="28" spans="1:18" x14ac:dyDescent="0.3">
      <c r="A28" s="74" t="str">
        <f>IF(TRIM(H28)&lt;&gt;"",COUNTA(H$9:$H28)&amp;"","")</f>
        <v>14</v>
      </c>
      <c r="B28" s="75"/>
      <c r="C28" s="75"/>
      <c r="D28" s="76"/>
      <c r="E28" s="77" t="s">
        <v>141</v>
      </c>
      <c r="F28" s="78">
        <v>1250.2</v>
      </c>
      <c r="H28" s="79" t="s">
        <v>124</v>
      </c>
      <c r="I28" s="80">
        <v>0.1</v>
      </c>
      <c r="J28" s="81">
        <f t="shared" si="37"/>
        <v>1375.22</v>
      </c>
      <c r="K28" s="82">
        <f t="shared" si="38"/>
        <v>0</v>
      </c>
      <c r="L28" s="83">
        <f t="shared" si="39"/>
        <v>0</v>
      </c>
      <c r="M28" s="84">
        <f t="shared" si="40"/>
        <v>0</v>
      </c>
      <c r="N28" s="85">
        <f t="shared" si="41"/>
        <v>0</v>
      </c>
      <c r="O28" s="85">
        <f t="shared" si="42"/>
        <v>0</v>
      </c>
      <c r="P28" s="83">
        <f t="shared" si="43"/>
        <v>0</v>
      </c>
      <c r="Q28" s="86">
        <f t="shared" si="44"/>
        <v>0</v>
      </c>
      <c r="R28" s="104"/>
    </row>
    <row r="29" spans="1:18" x14ac:dyDescent="0.3">
      <c r="A29" s="74" t="str">
        <f>IF(TRIM(H29)&lt;&gt;"",COUNTA(H$9:$H29)&amp;"","")</f>
        <v>15</v>
      </c>
      <c r="B29" s="75"/>
      <c r="C29" s="75"/>
      <c r="D29" s="76"/>
      <c r="E29" s="88" t="s">
        <v>142</v>
      </c>
      <c r="F29" s="78">
        <v>188.91</v>
      </c>
      <c r="H29" s="79" t="s">
        <v>124</v>
      </c>
      <c r="I29" s="80">
        <v>0.1</v>
      </c>
      <c r="J29" s="81">
        <f t="shared" si="37"/>
        <v>207.80099999999999</v>
      </c>
      <c r="K29" s="82">
        <f t="shared" si="38"/>
        <v>0</v>
      </c>
      <c r="L29" s="83">
        <f t="shared" si="39"/>
        <v>0</v>
      </c>
      <c r="M29" s="84">
        <f t="shared" si="40"/>
        <v>0</v>
      </c>
      <c r="N29" s="85">
        <f t="shared" si="41"/>
        <v>0</v>
      </c>
      <c r="O29" s="85">
        <f t="shared" si="42"/>
        <v>0</v>
      </c>
      <c r="P29" s="83">
        <f t="shared" si="43"/>
        <v>0</v>
      </c>
      <c r="Q29" s="86">
        <f t="shared" si="44"/>
        <v>0</v>
      </c>
      <c r="R29" s="104"/>
    </row>
    <row r="30" spans="1:18" x14ac:dyDescent="0.3">
      <c r="A30" s="74" t="str">
        <f>IF(TRIM(H30)&lt;&gt;"",COUNTA(H$9:$H30)&amp;"","")</f>
        <v>16</v>
      </c>
      <c r="B30" s="75"/>
      <c r="C30" s="75"/>
      <c r="D30" s="76"/>
      <c r="E30" s="77" t="s">
        <v>143</v>
      </c>
      <c r="F30" s="78">
        <v>115.75</v>
      </c>
      <c r="H30" s="79" t="s">
        <v>124</v>
      </c>
      <c r="I30" s="80">
        <v>0.1</v>
      </c>
      <c r="J30" s="81">
        <f t="shared" si="37"/>
        <v>127.325</v>
      </c>
      <c r="K30" s="82">
        <f t="shared" si="38"/>
        <v>0</v>
      </c>
      <c r="L30" s="83">
        <f t="shared" si="39"/>
        <v>0</v>
      </c>
      <c r="M30" s="84">
        <f t="shared" si="40"/>
        <v>0</v>
      </c>
      <c r="N30" s="85">
        <f t="shared" si="41"/>
        <v>0</v>
      </c>
      <c r="O30" s="85">
        <f t="shared" si="42"/>
        <v>0</v>
      </c>
      <c r="P30" s="83">
        <f t="shared" si="43"/>
        <v>0</v>
      </c>
      <c r="Q30" s="86">
        <f t="shared" si="44"/>
        <v>0</v>
      </c>
      <c r="R30" s="104"/>
    </row>
    <row r="31" spans="1:18" x14ac:dyDescent="0.3">
      <c r="A31" s="74" t="str">
        <f>IF(TRIM(H31)&lt;&gt;"",COUNTA(H$9:$H31)&amp;"","")</f>
        <v>17</v>
      </c>
      <c r="B31" s="75"/>
      <c r="C31" s="75"/>
      <c r="D31" s="76"/>
      <c r="E31" s="88" t="s">
        <v>144</v>
      </c>
      <c r="F31" s="78">
        <v>18.11</v>
      </c>
      <c r="H31" s="79" t="s">
        <v>124</v>
      </c>
      <c r="I31" s="80">
        <v>0.1</v>
      </c>
      <c r="J31" s="81">
        <f t="shared" si="37"/>
        <v>19.920999999999999</v>
      </c>
      <c r="K31" s="82">
        <f t="shared" si="38"/>
        <v>0</v>
      </c>
      <c r="L31" s="83">
        <f t="shared" si="39"/>
        <v>0</v>
      </c>
      <c r="M31" s="84">
        <f t="shared" si="40"/>
        <v>0</v>
      </c>
      <c r="N31" s="85">
        <f t="shared" si="41"/>
        <v>0</v>
      </c>
      <c r="O31" s="85">
        <f t="shared" si="42"/>
        <v>0</v>
      </c>
      <c r="P31" s="83">
        <f t="shared" si="43"/>
        <v>0</v>
      </c>
      <c r="Q31" s="86">
        <f t="shared" si="44"/>
        <v>0</v>
      </c>
      <c r="R31" s="104"/>
    </row>
    <row r="32" spans="1:18" x14ac:dyDescent="0.3">
      <c r="A32" s="74" t="str">
        <f>IF(TRIM(H32)&lt;&gt;"",COUNTA(H$9:$H32)&amp;"","")</f>
        <v/>
      </c>
      <c r="B32" s="89"/>
      <c r="C32" s="89"/>
      <c r="D32" s="76"/>
      <c r="E32" s="90"/>
      <c r="F32" s="78"/>
      <c r="H32" s="79"/>
      <c r="I32" s="80" t="str">
        <f t="shared" si="36"/>
        <v/>
      </c>
      <c r="J32" s="81" t="str">
        <f t="shared" si="37"/>
        <v/>
      </c>
      <c r="K32" s="82" t="str">
        <f t="shared" si="38"/>
        <v/>
      </c>
      <c r="L32" s="83" t="str">
        <f t="shared" si="39"/>
        <v/>
      </c>
      <c r="M32" s="84" t="str">
        <f t="shared" si="40"/>
        <v/>
      </c>
      <c r="N32" s="85" t="str">
        <f t="shared" si="41"/>
        <v/>
      </c>
      <c r="O32" s="85" t="str">
        <f t="shared" si="42"/>
        <v/>
      </c>
      <c r="P32" s="83" t="str">
        <f t="shared" si="43"/>
        <v/>
      </c>
      <c r="Q32" s="86" t="str">
        <f t="shared" si="44"/>
        <v/>
      </c>
      <c r="R32" s="87"/>
    </row>
    <row r="33" spans="1:18" x14ac:dyDescent="0.3">
      <c r="A33" s="74" t="str">
        <f>IF(TRIM(H33)&lt;&gt;"",COUNTA(H$9:$H33)&amp;"","")</f>
        <v/>
      </c>
      <c r="B33" s="75"/>
      <c r="C33" s="75"/>
      <c r="D33" s="76"/>
      <c r="E33" s="105" t="s">
        <v>158</v>
      </c>
      <c r="F33" s="78"/>
      <c r="H33" s="79"/>
      <c r="I33" s="80" t="str">
        <f t="shared" si="36"/>
        <v/>
      </c>
      <c r="J33" s="81" t="str">
        <f t="shared" si="37"/>
        <v/>
      </c>
      <c r="K33" s="82" t="str">
        <f t="shared" si="38"/>
        <v/>
      </c>
      <c r="L33" s="83" t="str">
        <f t="shared" si="39"/>
        <v/>
      </c>
      <c r="M33" s="84" t="str">
        <f t="shared" si="40"/>
        <v/>
      </c>
      <c r="N33" s="85" t="str">
        <f t="shared" si="41"/>
        <v/>
      </c>
      <c r="O33" s="85" t="str">
        <f t="shared" si="42"/>
        <v/>
      </c>
      <c r="P33" s="83" t="str">
        <f t="shared" si="43"/>
        <v/>
      </c>
      <c r="Q33" s="86" t="str">
        <f t="shared" si="44"/>
        <v/>
      </c>
      <c r="R33" s="104"/>
    </row>
    <row r="34" spans="1:18" x14ac:dyDescent="0.3">
      <c r="A34" s="74" t="str">
        <f>IF(TRIM(H34)&lt;&gt;"",COUNTA(H$9:$H34)&amp;"","")</f>
        <v>18</v>
      </c>
      <c r="B34" s="75"/>
      <c r="C34" s="75"/>
      <c r="D34" s="76"/>
      <c r="E34" s="88" t="s">
        <v>145</v>
      </c>
      <c r="F34" s="78">
        <v>5041.3599999999997</v>
      </c>
      <c r="H34" s="79" t="s">
        <v>124</v>
      </c>
      <c r="I34" s="80">
        <v>0.1</v>
      </c>
      <c r="J34" s="81">
        <f t="shared" si="37"/>
        <v>5545.4959999999992</v>
      </c>
      <c r="K34" s="82">
        <f t="shared" si="38"/>
        <v>0</v>
      </c>
      <c r="L34" s="83">
        <f t="shared" si="39"/>
        <v>0</v>
      </c>
      <c r="M34" s="84">
        <f t="shared" si="40"/>
        <v>0</v>
      </c>
      <c r="N34" s="85">
        <f t="shared" si="41"/>
        <v>0</v>
      </c>
      <c r="O34" s="85">
        <f t="shared" si="42"/>
        <v>0</v>
      </c>
      <c r="P34" s="83">
        <f t="shared" si="43"/>
        <v>0</v>
      </c>
      <c r="Q34" s="86">
        <f t="shared" si="44"/>
        <v>0</v>
      </c>
      <c r="R34" s="104"/>
    </row>
    <row r="35" spans="1:18" x14ac:dyDescent="0.3">
      <c r="A35" s="74" t="str">
        <f>IF(TRIM(H35)&lt;&gt;"",COUNTA(H$9:$H35)&amp;"","")</f>
        <v>19</v>
      </c>
      <c r="B35" s="75"/>
      <c r="C35" s="75"/>
      <c r="D35" s="76"/>
      <c r="E35" s="88" t="s">
        <v>146</v>
      </c>
      <c r="F35" s="78">
        <v>2094.62</v>
      </c>
      <c r="H35" s="79" t="s">
        <v>124</v>
      </c>
      <c r="I35" s="80">
        <v>0.1</v>
      </c>
      <c r="J35" s="81">
        <f t="shared" si="37"/>
        <v>2304.0819999999999</v>
      </c>
      <c r="K35" s="82">
        <f t="shared" si="38"/>
        <v>0</v>
      </c>
      <c r="L35" s="83">
        <f t="shared" si="39"/>
        <v>0</v>
      </c>
      <c r="M35" s="84">
        <f t="shared" si="40"/>
        <v>0</v>
      </c>
      <c r="N35" s="85">
        <f t="shared" si="41"/>
        <v>0</v>
      </c>
      <c r="O35" s="85">
        <f t="shared" si="42"/>
        <v>0</v>
      </c>
      <c r="P35" s="83">
        <f t="shared" si="43"/>
        <v>0</v>
      </c>
      <c r="Q35" s="86">
        <f t="shared" si="44"/>
        <v>0</v>
      </c>
      <c r="R35" s="104"/>
    </row>
    <row r="36" spans="1:18" x14ac:dyDescent="0.3">
      <c r="A36" s="74" t="str">
        <f>IF(TRIM(H36)&lt;&gt;"",COUNTA(H$9:$H36)&amp;"","")</f>
        <v>20</v>
      </c>
      <c r="B36" s="75"/>
      <c r="C36" s="75"/>
      <c r="D36" s="76"/>
      <c r="E36" s="88" t="s">
        <v>147</v>
      </c>
      <c r="F36" s="78">
        <v>69.459999999999994</v>
      </c>
      <c r="H36" s="79" t="s">
        <v>124</v>
      </c>
      <c r="I36" s="80">
        <v>0.1</v>
      </c>
      <c r="J36" s="81">
        <f t="shared" si="37"/>
        <v>76.405999999999992</v>
      </c>
      <c r="K36" s="82">
        <f t="shared" si="38"/>
        <v>0</v>
      </c>
      <c r="L36" s="83">
        <f t="shared" si="39"/>
        <v>0</v>
      </c>
      <c r="M36" s="84">
        <f t="shared" si="40"/>
        <v>0</v>
      </c>
      <c r="N36" s="85">
        <f t="shared" si="41"/>
        <v>0</v>
      </c>
      <c r="O36" s="85">
        <f t="shared" si="42"/>
        <v>0</v>
      </c>
      <c r="P36" s="83">
        <f t="shared" si="43"/>
        <v>0</v>
      </c>
      <c r="Q36" s="86">
        <f t="shared" si="44"/>
        <v>0</v>
      </c>
      <c r="R36" s="104"/>
    </row>
    <row r="37" spans="1:18" x14ac:dyDescent="0.3">
      <c r="A37" s="74" t="str">
        <f>IF(TRIM(H37)&lt;&gt;"",COUNTA(H$9:$H37)&amp;"","")</f>
        <v>21</v>
      </c>
      <c r="B37" s="75"/>
      <c r="C37" s="75"/>
      <c r="D37" s="76"/>
      <c r="E37" s="88" t="s">
        <v>148</v>
      </c>
      <c r="F37" s="78">
        <v>87.32</v>
      </c>
      <c r="H37" s="79" t="s">
        <v>124</v>
      </c>
      <c r="I37" s="80">
        <v>0.1</v>
      </c>
      <c r="J37" s="81">
        <f t="shared" si="37"/>
        <v>96.051999999999992</v>
      </c>
      <c r="K37" s="82">
        <f t="shared" si="38"/>
        <v>0</v>
      </c>
      <c r="L37" s="83">
        <f t="shared" si="39"/>
        <v>0</v>
      </c>
      <c r="M37" s="84">
        <f t="shared" si="40"/>
        <v>0</v>
      </c>
      <c r="N37" s="85">
        <f t="shared" si="41"/>
        <v>0</v>
      </c>
      <c r="O37" s="85">
        <f t="shared" si="42"/>
        <v>0</v>
      </c>
      <c r="P37" s="83">
        <f t="shared" si="43"/>
        <v>0</v>
      </c>
      <c r="Q37" s="86">
        <f t="shared" si="44"/>
        <v>0</v>
      </c>
      <c r="R37" s="104"/>
    </row>
    <row r="38" spans="1:18" x14ac:dyDescent="0.3">
      <c r="A38" s="74" t="str">
        <f>IF(TRIM(H38)&lt;&gt;"",COUNTA(H$9:$H38)&amp;"","")</f>
        <v>22</v>
      </c>
      <c r="B38" s="75"/>
      <c r="C38" s="75"/>
      <c r="D38" s="76"/>
      <c r="E38" s="88" t="s">
        <v>149</v>
      </c>
      <c r="F38" s="78">
        <v>54.33</v>
      </c>
      <c r="H38" s="79" t="s">
        <v>124</v>
      </c>
      <c r="I38" s="80">
        <v>0.1</v>
      </c>
      <c r="J38" s="81">
        <f t="shared" si="37"/>
        <v>59.762999999999998</v>
      </c>
      <c r="K38" s="82">
        <f t="shared" si="38"/>
        <v>0</v>
      </c>
      <c r="L38" s="83">
        <f t="shared" si="39"/>
        <v>0</v>
      </c>
      <c r="M38" s="84">
        <f t="shared" si="40"/>
        <v>0</v>
      </c>
      <c r="N38" s="85">
        <f t="shared" si="41"/>
        <v>0</v>
      </c>
      <c r="O38" s="85">
        <f t="shared" si="42"/>
        <v>0</v>
      </c>
      <c r="P38" s="83">
        <f t="shared" si="43"/>
        <v>0</v>
      </c>
      <c r="Q38" s="86">
        <f t="shared" si="44"/>
        <v>0</v>
      </c>
      <c r="R38" s="104"/>
    </row>
    <row r="39" spans="1:18" x14ac:dyDescent="0.3">
      <c r="A39" s="74" t="str">
        <f>IF(TRIM(H39)&lt;&gt;"",COUNTA(H$9:$H39)&amp;"","")</f>
        <v>23</v>
      </c>
      <c r="B39" s="75"/>
      <c r="C39" s="75"/>
      <c r="D39" s="76"/>
      <c r="E39" s="88" t="s">
        <v>150</v>
      </c>
      <c r="F39" s="78">
        <v>147.88</v>
      </c>
      <c r="H39" s="79" t="s">
        <v>124</v>
      </c>
      <c r="I39" s="80">
        <v>0.1</v>
      </c>
      <c r="J39" s="81">
        <f t="shared" si="37"/>
        <v>162.66800000000001</v>
      </c>
      <c r="K39" s="82">
        <f t="shared" si="38"/>
        <v>0</v>
      </c>
      <c r="L39" s="83">
        <f t="shared" si="39"/>
        <v>0</v>
      </c>
      <c r="M39" s="84">
        <f t="shared" si="40"/>
        <v>0</v>
      </c>
      <c r="N39" s="85">
        <f t="shared" si="41"/>
        <v>0</v>
      </c>
      <c r="O39" s="85">
        <f t="shared" si="42"/>
        <v>0</v>
      </c>
      <c r="P39" s="83">
        <f t="shared" si="43"/>
        <v>0</v>
      </c>
      <c r="Q39" s="86">
        <f t="shared" si="44"/>
        <v>0</v>
      </c>
      <c r="R39" s="104"/>
    </row>
    <row r="40" spans="1:18" x14ac:dyDescent="0.3">
      <c r="A40" s="74" t="str">
        <f>IF(TRIM(H40)&lt;&gt;"",COUNTA(H$9:$H40)&amp;"","")</f>
        <v>24</v>
      </c>
      <c r="B40" s="75"/>
      <c r="C40" s="75"/>
      <c r="D40" s="76"/>
      <c r="E40" s="88" t="s">
        <v>151</v>
      </c>
      <c r="F40" s="78">
        <v>18.11</v>
      </c>
      <c r="H40" s="79" t="s">
        <v>124</v>
      </c>
      <c r="I40" s="80">
        <v>0.1</v>
      </c>
      <c r="J40" s="81">
        <f t="shared" si="37"/>
        <v>19.920999999999999</v>
      </c>
      <c r="K40" s="82">
        <f t="shared" si="38"/>
        <v>0</v>
      </c>
      <c r="L40" s="83">
        <f t="shared" si="39"/>
        <v>0</v>
      </c>
      <c r="M40" s="84">
        <f t="shared" si="40"/>
        <v>0</v>
      </c>
      <c r="N40" s="85">
        <f t="shared" si="41"/>
        <v>0</v>
      </c>
      <c r="O40" s="85">
        <f t="shared" si="42"/>
        <v>0</v>
      </c>
      <c r="P40" s="83">
        <f t="shared" si="43"/>
        <v>0</v>
      </c>
      <c r="Q40" s="86">
        <f t="shared" si="44"/>
        <v>0</v>
      </c>
      <c r="R40" s="104"/>
    </row>
    <row r="41" spans="1:18" x14ac:dyDescent="0.3">
      <c r="A41" s="74" t="str">
        <f>IF(TRIM(H41)&lt;&gt;"",COUNTA(H$9:$H41)&amp;"","")</f>
        <v>25</v>
      </c>
      <c r="B41" s="75"/>
      <c r="C41" s="75"/>
      <c r="D41" s="76"/>
      <c r="E41" s="88" t="s">
        <v>152</v>
      </c>
      <c r="F41" s="78">
        <v>1250.2</v>
      </c>
      <c r="H41" s="79" t="s">
        <v>124</v>
      </c>
      <c r="I41" s="80">
        <v>0.1</v>
      </c>
      <c r="J41" s="81">
        <f t="shared" si="37"/>
        <v>1375.22</v>
      </c>
      <c r="K41" s="82">
        <f t="shared" si="38"/>
        <v>0</v>
      </c>
      <c r="L41" s="83">
        <f t="shared" si="39"/>
        <v>0</v>
      </c>
      <c r="M41" s="84">
        <f t="shared" si="40"/>
        <v>0</v>
      </c>
      <c r="N41" s="85">
        <f t="shared" si="41"/>
        <v>0</v>
      </c>
      <c r="O41" s="85">
        <f t="shared" si="42"/>
        <v>0</v>
      </c>
      <c r="P41" s="83">
        <f t="shared" si="43"/>
        <v>0</v>
      </c>
      <c r="Q41" s="86">
        <f t="shared" si="44"/>
        <v>0</v>
      </c>
      <c r="R41" s="104"/>
    </row>
    <row r="42" spans="1:18" x14ac:dyDescent="0.3">
      <c r="A42" s="74" t="str">
        <f>IF(TRIM(H42)&lt;&gt;"",COUNTA(H$9:$H42)&amp;"","")</f>
        <v>26</v>
      </c>
      <c r="B42" s="75"/>
      <c r="C42" s="75"/>
      <c r="D42" s="76"/>
      <c r="E42" s="88" t="s">
        <v>153</v>
      </c>
      <c r="F42" s="78">
        <v>278.85000000000002</v>
      </c>
      <c r="H42" s="79" t="s">
        <v>124</v>
      </c>
      <c r="I42" s="80">
        <v>0.1</v>
      </c>
      <c r="J42" s="81">
        <f t="shared" si="37"/>
        <v>306.73500000000001</v>
      </c>
      <c r="K42" s="82">
        <f t="shared" si="38"/>
        <v>0</v>
      </c>
      <c r="L42" s="83">
        <f t="shared" si="39"/>
        <v>0</v>
      </c>
      <c r="M42" s="84">
        <f t="shared" si="40"/>
        <v>0</v>
      </c>
      <c r="N42" s="85">
        <f t="shared" si="41"/>
        <v>0</v>
      </c>
      <c r="O42" s="85">
        <f t="shared" si="42"/>
        <v>0</v>
      </c>
      <c r="P42" s="83">
        <f t="shared" si="43"/>
        <v>0</v>
      </c>
      <c r="Q42" s="86">
        <f t="shared" si="44"/>
        <v>0</v>
      </c>
      <c r="R42" s="104"/>
    </row>
    <row r="43" spans="1:18" x14ac:dyDescent="0.3">
      <c r="A43" s="74" t="str">
        <f>IF(TRIM(H43)&lt;&gt;"",COUNTA(H$9:$H43)&amp;"","")</f>
        <v>27</v>
      </c>
      <c r="B43" s="75"/>
      <c r="C43" s="75"/>
      <c r="D43" s="76"/>
      <c r="E43" s="88" t="s">
        <v>154</v>
      </c>
      <c r="F43" s="78">
        <v>463</v>
      </c>
      <c r="H43" s="79" t="s">
        <v>124</v>
      </c>
      <c r="I43" s="80">
        <v>0.1</v>
      </c>
      <c r="J43" s="81">
        <f t="shared" si="37"/>
        <v>509.3</v>
      </c>
      <c r="K43" s="82">
        <f t="shared" si="38"/>
        <v>0</v>
      </c>
      <c r="L43" s="83">
        <f t="shared" si="39"/>
        <v>0</v>
      </c>
      <c r="M43" s="84">
        <f t="shared" si="40"/>
        <v>0</v>
      </c>
      <c r="N43" s="85">
        <f t="shared" si="41"/>
        <v>0</v>
      </c>
      <c r="O43" s="85">
        <f t="shared" si="42"/>
        <v>0</v>
      </c>
      <c r="P43" s="83">
        <f t="shared" si="43"/>
        <v>0</v>
      </c>
      <c r="Q43" s="86">
        <f t="shared" si="44"/>
        <v>0</v>
      </c>
      <c r="R43" s="104"/>
    </row>
    <row r="44" spans="1:18" x14ac:dyDescent="0.3">
      <c r="A44" s="74" t="str">
        <f>IF(TRIM(H44)&lt;&gt;"",COUNTA(H$9:$H44)&amp;"","")</f>
        <v>28</v>
      </c>
      <c r="B44" s="75"/>
      <c r="C44" s="75"/>
      <c r="D44" s="76"/>
      <c r="E44" s="88" t="s">
        <v>155</v>
      </c>
      <c r="F44" s="78">
        <v>636.19000000000005</v>
      </c>
      <c r="H44" s="79" t="s">
        <v>124</v>
      </c>
      <c r="I44" s="80">
        <v>0.1</v>
      </c>
      <c r="J44" s="81">
        <f t="shared" si="37"/>
        <v>699.80900000000008</v>
      </c>
      <c r="K44" s="82">
        <f t="shared" si="38"/>
        <v>0</v>
      </c>
      <c r="L44" s="83">
        <f t="shared" si="39"/>
        <v>0</v>
      </c>
      <c r="M44" s="84">
        <f t="shared" si="40"/>
        <v>0</v>
      </c>
      <c r="N44" s="85">
        <f t="shared" si="41"/>
        <v>0</v>
      </c>
      <c r="O44" s="85">
        <f t="shared" si="42"/>
        <v>0</v>
      </c>
      <c r="P44" s="83">
        <f t="shared" si="43"/>
        <v>0</v>
      </c>
      <c r="Q44" s="86">
        <f t="shared" si="44"/>
        <v>0</v>
      </c>
      <c r="R44" s="104"/>
    </row>
    <row r="45" spans="1:18" x14ac:dyDescent="0.3">
      <c r="A45" s="74" t="str">
        <f>IF(TRIM(H45)&lt;&gt;"",COUNTA(H$9:$H45)&amp;"","")</f>
        <v>29</v>
      </c>
      <c r="B45" s="75"/>
      <c r="C45" s="75"/>
      <c r="D45" s="76"/>
      <c r="E45" s="88" t="s">
        <v>156</v>
      </c>
      <c r="F45" s="78">
        <v>1115.4000000000001</v>
      </c>
      <c r="H45" s="79" t="s">
        <v>124</v>
      </c>
      <c r="I45" s="80">
        <v>0.1</v>
      </c>
      <c r="J45" s="81">
        <f t="shared" si="37"/>
        <v>1226.94</v>
      </c>
      <c r="K45" s="82">
        <f t="shared" si="38"/>
        <v>0</v>
      </c>
      <c r="L45" s="83">
        <f t="shared" si="39"/>
        <v>0</v>
      </c>
      <c r="M45" s="84">
        <f t="shared" si="40"/>
        <v>0</v>
      </c>
      <c r="N45" s="85">
        <f t="shared" si="41"/>
        <v>0</v>
      </c>
      <c r="O45" s="85">
        <f t="shared" si="42"/>
        <v>0</v>
      </c>
      <c r="P45" s="83">
        <f t="shared" si="43"/>
        <v>0</v>
      </c>
      <c r="Q45" s="86">
        <f t="shared" si="44"/>
        <v>0</v>
      </c>
      <c r="R45" s="104"/>
    </row>
    <row r="46" spans="1:18" x14ac:dyDescent="0.3">
      <c r="A46" s="74" t="str">
        <f>IF(TRIM(H46)&lt;&gt;"",COUNTA(H$9:$H46)&amp;"","")</f>
        <v>30</v>
      </c>
      <c r="B46" s="75"/>
      <c r="C46" s="75"/>
      <c r="D46" s="76"/>
      <c r="E46" s="88" t="s">
        <v>157</v>
      </c>
      <c r="F46" s="78">
        <v>5000.8</v>
      </c>
      <c r="H46" s="79" t="s">
        <v>124</v>
      </c>
      <c r="I46" s="80">
        <v>0.1</v>
      </c>
      <c r="J46" s="81">
        <f t="shared" si="37"/>
        <v>5500.88</v>
      </c>
      <c r="K46" s="82">
        <f t="shared" si="38"/>
        <v>0</v>
      </c>
      <c r="L46" s="83">
        <f t="shared" si="39"/>
        <v>0</v>
      </c>
      <c r="M46" s="84">
        <f t="shared" si="40"/>
        <v>0</v>
      </c>
      <c r="N46" s="85">
        <f t="shared" si="41"/>
        <v>0</v>
      </c>
      <c r="O46" s="85">
        <f t="shared" si="42"/>
        <v>0</v>
      </c>
      <c r="P46" s="83">
        <f t="shared" si="43"/>
        <v>0</v>
      </c>
      <c r="Q46" s="86">
        <f t="shared" si="44"/>
        <v>0</v>
      </c>
      <c r="R46" s="104"/>
    </row>
    <row r="47" spans="1:18" x14ac:dyDescent="0.3">
      <c r="A47" s="74" t="str">
        <f>IF(TRIM(H47)&lt;&gt;"",COUNTA(H$9:$H47)&amp;"","")</f>
        <v/>
      </c>
      <c r="B47" s="89"/>
      <c r="C47" s="89"/>
      <c r="D47" s="76"/>
      <c r="E47" s="90"/>
      <c r="F47" s="78"/>
      <c r="H47" s="79"/>
      <c r="I47" s="80" t="str">
        <f t="shared" ref="I47" si="45">IF(F47=0,"",0)</f>
        <v/>
      </c>
      <c r="J47" s="81" t="str">
        <f t="shared" ref="J47" si="46">IF(F47=0,"",F47+(F47*I47))</f>
        <v/>
      </c>
      <c r="K47" s="82" t="str">
        <f t="shared" ref="K47" si="47">IF(F47=0,"",0)</f>
        <v/>
      </c>
      <c r="L47" s="83" t="str">
        <f t="shared" ref="L47" si="48">IF(F47=0,"",K47*J47)</f>
        <v/>
      </c>
      <c r="M47" s="84" t="str">
        <f t="shared" ref="M47" si="49">IF(F47=0,"",M$7)</f>
        <v/>
      </c>
      <c r="N47" s="85" t="str">
        <f t="shared" ref="N47" si="50">IF(F47=0,"",0)</f>
        <v/>
      </c>
      <c r="O47" s="85" t="str">
        <f t="shared" ref="O47" si="51">IF(F47=0,"",N47*J47)</f>
        <v/>
      </c>
      <c r="P47" s="83" t="str">
        <f t="shared" ref="P47" si="52">IF(F47=0,"",O47*M47)</f>
        <v/>
      </c>
      <c r="Q47" s="86" t="str">
        <f t="shared" ref="Q47" si="53">IF(F47=0,"",L47+P47)</f>
        <v/>
      </c>
      <c r="R47" s="87"/>
    </row>
    <row r="48" spans="1:18" x14ac:dyDescent="0.3">
      <c r="A48" s="74" t="str">
        <f>IF(TRIM(H48)&lt;&gt;"",COUNTA(H$9:$H48)&amp;"","")</f>
        <v/>
      </c>
      <c r="B48" s="75"/>
      <c r="C48" s="75"/>
      <c r="D48" s="76"/>
      <c r="E48" s="105" t="s">
        <v>164</v>
      </c>
      <c r="F48" s="78"/>
      <c r="H48" s="79"/>
      <c r="I48" s="80" t="str">
        <f t="shared" ref="I48:I69" si="54">IF(F48=0,"",0)</f>
        <v/>
      </c>
      <c r="J48" s="81" t="str">
        <f t="shared" ref="J48:J69" si="55">IF(F48=0,"",F48+(F48*I48))</f>
        <v/>
      </c>
      <c r="K48" s="82" t="str">
        <f t="shared" ref="K48:K69" si="56">IF(F48=0,"",0)</f>
        <v/>
      </c>
      <c r="L48" s="83" t="str">
        <f t="shared" ref="L48:L69" si="57">IF(F48=0,"",K48*J48)</f>
        <v/>
      </c>
      <c r="M48" s="84" t="str">
        <f t="shared" ref="M48:M69" si="58">IF(F48=0,"",M$7)</f>
        <v/>
      </c>
      <c r="N48" s="85" t="str">
        <f t="shared" ref="N48:N69" si="59">IF(F48=0,"",0)</f>
        <v/>
      </c>
      <c r="O48" s="85" t="str">
        <f t="shared" ref="O48:O69" si="60">IF(F48=0,"",N48*J48)</f>
        <v/>
      </c>
      <c r="P48" s="83" t="str">
        <f t="shared" ref="P48:P69" si="61">IF(F48=0,"",O48*M48)</f>
        <v/>
      </c>
      <c r="Q48" s="86" t="str">
        <f t="shared" ref="Q48:Q69" si="62">IF(F48=0,"",L48+P48)</f>
        <v/>
      </c>
      <c r="R48" s="104"/>
    </row>
    <row r="49" spans="1:18" x14ac:dyDescent="0.3">
      <c r="A49" s="74" t="str">
        <f>IF(TRIM(H49)&lt;&gt;"",COUNTA(H$9:$H49)&amp;"","")</f>
        <v>31</v>
      </c>
      <c r="B49" s="75"/>
      <c r="C49" s="75"/>
      <c r="D49" s="76"/>
      <c r="E49" s="88" t="s">
        <v>165</v>
      </c>
      <c r="F49" s="78">
        <v>45</v>
      </c>
      <c r="H49" s="79" t="s">
        <v>105</v>
      </c>
      <c r="I49" s="80">
        <f t="shared" si="54"/>
        <v>0</v>
      </c>
      <c r="J49" s="81">
        <f t="shared" si="55"/>
        <v>45</v>
      </c>
      <c r="K49" s="82">
        <f t="shared" si="56"/>
        <v>0</v>
      </c>
      <c r="L49" s="83">
        <f t="shared" si="57"/>
        <v>0</v>
      </c>
      <c r="M49" s="84">
        <f t="shared" si="58"/>
        <v>0</v>
      </c>
      <c r="N49" s="85">
        <f t="shared" si="59"/>
        <v>0</v>
      </c>
      <c r="O49" s="85">
        <f t="shared" si="60"/>
        <v>0</v>
      </c>
      <c r="P49" s="83">
        <f t="shared" si="61"/>
        <v>0</v>
      </c>
      <c r="Q49" s="86">
        <f t="shared" si="62"/>
        <v>0</v>
      </c>
      <c r="R49" s="104"/>
    </row>
    <row r="50" spans="1:18" x14ac:dyDescent="0.3">
      <c r="A50" s="74" t="str">
        <f>IF(TRIM(H50)&lt;&gt;"",COUNTA(H$9:$H50)&amp;"","")</f>
        <v>32</v>
      </c>
      <c r="B50" s="75"/>
      <c r="C50" s="75"/>
      <c r="D50" s="76"/>
      <c r="E50" s="88" t="s">
        <v>166</v>
      </c>
      <c r="F50" s="78">
        <v>50</v>
      </c>
      <c r="H50" s="79" t="s">
        <v>105</v>
      </c>
      <c r="I50" s="80">
        <f t="shared" si="54"/>
        <v>0</v>
      </c>
      <c r="J50" s="81">
        <f t="shared" si="55"/>
        <v>50</v>
      </c>
      <c r="K50" s="82">
        <f t="shared" si="56"/>
        <v>0</v>
      </c>
      <c r="L50" s="83">
        <f t="shared" si="57"/>
        <v>0</v>
      </c>
      <c r="M50" s="84">
        <f t="shared" si="58"/>
        <v>0</v>
      </c>
      <c r="N50" s="85">
        <f t="shared" si="59"/>
        <v>0</v>
      </c>
      <c r="O50" s="85">
        <f t="shared" si="60"/>
        <v>0</v>
      </c>
      <c r="P50" s="83">
        <f t="shared" si="61"/>
        <v>0</v>
      </c>
      <c r="Q50" s="86">
        <f t="shared" si="62"/>
        <v>0</v>
      </c>
      <c r="R50" s="104"/>
    </row>
    <row r="51" spans="1:18" x14ac:dyDescent="0.3">
      <c r="A51" s="74" t="str">
        <f>IF(TRIM(H51)&lt;&gt;"",COUNTA(H$9:$H51)&amp;"","")</f>
        <v>33</v>
      </c>
      <c r="B51" s="75"/>
      <c r="C51" s="75"/>
      <c r="D51" s="76"/>
      <c r="E51" s="88" t="s">
        <v>167</v>
      </c>
      <c r="F51" s="78">
        <v>657</v>
      </c>
      <c r="H51" s="79" t="s">
        <v>105</v>
      </c>
      <c r="I51" s="80">
        <f t="shared" si="54"/>
        <v>0</v>
      </c>
      <c r="J51" s="81">
        <f t="shared" si="55"/>
        <v>657</v>
      </c>
      <c r="K51" s="82">
        <f t="shared" si="56"/>
        <v>0</v>
      </c>
      <c r="L51" s="83">
        <f t="shared" si="57"/>
        <v>0</v>
      </c>
      <c r="M51" s="84">
        <f t="shared" si="58"/>
        <v>0</v>
      </c>
      <c r="N51" s="85">
        <f t="shared" si="59"/>
        <v>0</v>
      </c>
      <c r="O51" s="85">
        <f t="shared" si="60"/>
        <v>0</v>
      </c>
      <c r="P51" s="83">
        <f t="shared" si="61"/>
        <v>0</v>
      </c>
      <c r="Q51" s="86">
        <f t="shared" si="62"/>
        <v>0</v>
      </c>
      <c r="R51" s="104"/>
    </row>
    <row r="52" spans="1:18" x14ac:dyDescent="0.3">
      <c r="A52" s="74" t="str">
        <f>IF(TRIM(H52)&lt;&gt;"",COUNTA(H$9:$H52)&amp;"","")</f>
        <v>34</v>
      </c>
      <c r="B52" s="75"/>
      <c r="C52" s="75"/>
      <c r="D52" s="76"/>
      <c r="E52" s="88" t="s">
        <v>168</v>
      </c>
      <c r="F52" s="78">
        <v>49</v>
      </c>
      <c r="H52" s="79" t="s">
        <v>105</v>
      </c>
      <c r="I52" s="80">
        <f t="shared" si="54"/>
        <v>0</v>
      </c>
      <c r="J52" s="81">
        <f t="shared" si="55"/>
        <v>49</v>
      </c>
      <c r="K52" s="82">
        <f t="shared" si="56"/>
        <v>0</v>
      </c>
      <c r="L52" s="83">
        <f t="shared" si="57"/>
        <v>0</v>
      </c>
      <c r="M52" s="84">
        <f t="shared" si="58"/>
        <v>0</v>
      </c>
      <c r="N52" s="85">
        <f t="shared" si="59"/>
        <v>0</v>
      </c>
      <c r="O52" s="85">
        <f t="shared" si="60"/>
        <v>0</v>
      </c>
      <c r="P52" s="83">
        <f t="shared" si="61"/>
        <v>0</v>
      </c>
      <c r="Q52" s="86">
        <f t="shared" si="62"/>
        <v>0</v>
      </c>
      <c r="R52" s="104"/>
    </row>
    <row r="53" spans="1:18" x14ac:dyDescent="0.3">
      <c r="A53" s="74" t="str">
        <f>IF(TRIM(H53)&lt;&gt;"",COUNTA(H$9:$H53)&amp;"","")</f>
        <v>35</v>
      </c>
      <c r="B53" s="75"/>
      <c r="C53" s="75"/>
      <c r="D53" s="76"/>
      <c r="E53" s="88" t="s">
        <v>169</v>
      </c>
      <c r="F53" s="78">
        <v>5</v>
      </c>
      <c r="H53" s="79" t="s">
        <v>105</v>
      </c>
      <c r="I53" s="80">
        <f t="shared" si="54"/>
        <v>0</v>
      </c>
      <c r="J53" s="81">
        <f t="shared" si="55"/>
        <v>5</v>
      </c>
      <c r="K53" s="82">
        <f t="shared" si="56"/>
        <v>0</v>
      </c>
      <c r="L53" s="83">
        <f t="shared" si="57"/>
        <v>0</v>
      </c>
      <c r="M53" s="84">
        <f t="shared" si="58"/>
        <v>0</v>
      </c>
      <c r="N53" s="85">
        <f t="shared" si="59"/>
        <v>0</v>
      </c>
      <c r="O53" s="85">
        <f t="shared" si="60"/>
        <v>0</v>
      </c>
      <c r="P53" s="83">
        <f t="shared" si="61"/>
        <v>0</v>
      </c>
      <c r="Q53" s="86">
        <f t="shared" si="62"/>
        <v>0</v>
      </c>
      <c r="R53" s="104"/>
    </row>
    <row r="54" spans="1:18" x14ac:dyDescent="0.3">
      <c r="A54" s="74" t="str">
        <f>IF(TRIM(H54)&lt;&gt;"",COUNTA(H$9:$H54)&amp;"","")</f>
        <v>36</v>
      </c>
      <c r="B54" s="75"/>
      <c r="C54" s="75"/>
      <c r="D54" s="76"/>
      <c r="E54" s="88" t="s">
        <v>170</v>
      </c>
      <c r="F54" s="78">
        <v>32</v>
      </c>
      <c r="H54" s="79" t="s">
        <v>105</v>
      </c>
      <c r="I54" s="80">
        <f t="shared" si="54"/>
        <v>0</v>
      </c>
      <c r="J54" s="81">
        <f t="shared" si="55"/>
        <v>32</v>
      </c>
      <c r="K54" s="82">
        <f t="shared" si="56"/>
        <v>0</v>
      </c>
      <c r="L54" s="83">
        <f t="shared" si="57"/>
        <v>0</v>
      </c>
      <c r="M54" s="84">
        <f t="shared" si="58"/>
        <v>0</v>
      </c>
      <c r="N54" s="85">
        <f t="shared" si="59"/>
        <v>0</v>
      </c>
      <c r="O54" s="85">
        <f t="shared" si="60"/>
        <v>0</v>
      </c>
      <c r="P54" s="83">
        <f t="shared" si="61"/>
        <v>0</v>
      </c>
      <c r="Q54" s="86">
        <f t="shared" si="62"/>
        <v>0</v>
      </c>
      <c r="R54" s="104"/>
    </row>
    <row r="55" spans="1:18" x14ac:dyDescent="0.3">
      <c r="A55" s="74" t="str">
        <f>IF(TRIM(H55)&lt;&gt;"",COUNTA(H$9:$H55)&amp;"","")</f>
        <v>37</v>
      </c>
      <c r="B55" s="75"/>
      <c r="C55" s="75"/>
      <c r="D55" s="76"/>
      <c r="E55" s="88" t="s">
        <v>171</v>
      </c>
      <c r="F55" s="78">
        <v>64</v>
      </c>
      <c r="H55" s="79" t="s">
        <v>105</v>
      </c>
      <c r="I55" s="80">
        <f t="shared" si="54"/>
        <v>0</v>
      </c>
      <c r="J55" s="81">
        <f t="shared" si="55"/>
        <v>64</v>
      </c>
      <c r="K55" s="82">
        <f t="shared" si="56"/>
        <v>0</v>
      </c>
      <c r="L55" s="83">
        <f t="shared" si="57"/>
        <v>0</v>
      </c>
      <c r="M55" s="84">
        <f t="shared" si="58"/>
        <v>0</v>
      </c>
      <c r="N55" s="85">
        <f t="shared" si="59"/>
        <v>0</v>
      </c>
      <c r="O55" s="85">
        <f t="shared" si="60"/>
        <v>0</v>
      </c>
      <c r="P55" s="83">
        <f t="shared" si="61"/>
        <v>0</v>
      </c>
      <c r="Q55" s="86">
        <f t="shared" si="62"/>
        <v>0</v>
      </c>
      <c r="R55" s="104"/>
    </row>
    <row r="56" spans="1:18" x14ac:dyDescent="0.3">
      <c r="A56" s="74" t="str">
        <f>IF(TRIM(H56)&lt;&gt;"",COUNTA(H$9:$H56)&amp;"","")</f>
        <v>38</v>
      </c>
      <c r="B56" s="75"/>
      <c r="C56" s="75"/>
      <c r="D56" s="76"/>
      <c r="E56" s="88" t="s">
        <v>172</v>
      </c>
      <c r="F56" s="78">
        <v>95</v>
      </c>
      <c r="H56" s="79" t="s">
        <v>105</v>
      </c>
      <c r="I56" s="80">
        <f t="shared" si="54"/>
        <v>0</v>
      </c>
      <c r="J56" s="81">
        <f t="shared" si="55"/>
        <v>95</v>
      </c>
      <c r="K56" s="82">
        <f t="shared" si="56"/>
        <v>0</v>
      </c>
      <c r="L56" s="83">
        <f t="shared" si="57"/>
        <v>0</v>
      </c>
      <c r="M56" s="84">
        <f t="shared" si="58"/>
        <v>0</v>
      </c>
      <c r="N56" s="85">
        <f t="shared" si="59"/>
        <v>0</v>
      </c>
      <c r="O56" s="85">
        <f t="shared" si="60"/>
        <v>0</v>
      </c>
      <c r="P56" s="83">
        <f t="shared" si="61"/>
        <v>0</v>
      </c>
      <c r="Q56" s="86">
        <f t="shared" si="62"/>
        <v>0</v>
      </c>
      <c r="R56" s="104"/>
    </row>
    <row r="57" spans="1:18" x14ac:dyDescent="0.3">
      <c r="A57" s="74" t="str">
        <f>IF(TRIM(H57)&lt;&gt;"",COUNTA(H$9:$H57)&amp;"","")</f>
        <v>39</v>
      </c>
      <c r="B57" s="75"/>
      <c r="C57" s="75"/>
      <c r="D57" s="76"/>
      <c r="E57" s="88" t="s">
        <v>173</v>
      </c>
      <c r="F57" s="78">
        <v>1</v>
      </c>
      <c r="H57" s="79" t="s">
        <v>105</v>
      </c>
      <c r="I57" s="80">
        <f t="shared" si="54"/>
        <v>0</v>
      </c>
      <c r="J57" s="81">
        <f t="shared" si="55"/>
        <v>1</v>
      </c>
      <c r="K57" s="82">
        <f t="shared" si="56"/>
        <v>0</v>
      </c>
      <c r="L57" s="83">
        <f t="shared" si="57"/>
        <v>0</v>
      </c>
      <c r="M57" s="84">
        <f t="shared" si="58"/>
        <v>0</v>
      </c>
      <c r="N57" s="85">
        <f t="shared" si="59"/>
        <v>0</v>
      </c>
      <c r="O57" s="85">
        <f t="shared" si="60"/>
        <v>0</v>
      </c>
      <c r="P57" s="83">
        <f t="shared" si="61"/>
        <v>0</v>
      </c>
      <c r="Q57" s="86">
        <f t="shared" si="62"/>
        <v>0</v>
      </c>
      <c r="R57" s="104"/>
    </row>
    <row r="58" spans="1:18" x14ac:dyDescent="0.3">
      <c r="A58" s="74" t="str">
        <f>IF(TRIM(H58)&lt;&gt;"",COUNTA(H$9:$H58)&amp;"","")</f>
        <v>40</v>
      </c>
      <c r="B58" s="75"/>
      <c r="C58" s="75"/>
      <c r="D58" s="76"/>
      <c r="E58" s="88" t="s">
        <v>174</v>
      </c>
      <c r="F58" s="78">
        <v>1</v>
      </c>
      <c r="H58" s="79" t="s">
        <v>105</v>
      </c>
      <c r="I58" s="80">
        <f t="shared" si="54"/>
        <v>0</v>
      </c>
      <c r="J58" s="81">
        <f t="shared" si="55"/>
        <v>1</v>
      </c>
      <c r="K58" s="82">
        <f t="shared" si="56"/>
        <v>0</v>
      </c>
      <c r="L58" s="83">
        <f t="shared" si="57"/>
        <v>0</v>
      </c>
      <c r="M58" s="84">
        <f t="shared" si="58"/>
        <v>0</v>
      </c>
      <c r="N58" s="85">
        <f t="shared" si="59"/>
        <v>0</v>
      </c>
      <c r="O58" s="85">
        <f t="shared" si="60"/>
        <v>0</v>
      </c>
      <c r="P58" s="83">
        <f t="shared" si="61"/>
        <v>0</v>
      </c>
      <c r="Q58" s="86">
        <f t="shared" si="62"/>
        <v>0</v>
      </c>
      <c r="R58" s="104"/>
    </row>
    <row r="59" spans="1:18" x14ac:dyDescent="0.3">
      <c r="A59" s="74" t="str">
        <f>IF(TRIM(H59)&lt;&gt;"",COUNTA(H$9:$H59)&amp;"","")</f>
        <v>41</v>
      </c>
      <c r="B59" s="75"/>
      <c r="C59" s="75"/>
      <c r="D59" s="76"/>
      <c r="E59" s="88" t="s">
        <v>175</v>
      </c>
      <c r="F59" s="78">
        <v>1</v>
      </c>
      <c r="H59" s="79" t="s">
        <v>105</v>
      </c>
      <c r="I59" s="80">
        <f t="shared" si="54"/>
        <v>0</v>
      </c>
      <c r="J59" s="81">
        <f t="shared" si="55"/>
        <v>1</v>
      </c>
      <c r="K59" s="82">
        <f t="shared" si="56"/>
        <v>0</v>
      </c>
      <c r="L59" s="83">
        <f t="shared" si="57"/>
        <v>0</v>
      </c>
      <c r="M59" s="84">
        <f t="shared" si="58"/>
        <v>0</v>
      </c>
      <c r="N59" s="85">
        <f t="shared" si="59"/>
        <v>0</v>
      </c>
      <c r="O59" s="85">
        <f t="shared" si="60"/>
        <v>0</v>
      </c>
      <c r="P59" s="83">
        <f t="shared" si="61"/>
        <v>0</v>
      </c>
      <c r="Q59" s="86">
        <f t="shared" si="62"/>
        <v>0</v>
      </c>
      <c r="R59" s="104"/>
    </row>
    <row r="60" spans="1:18" x14ac:dyDescent="0.3">
      <c r="A60" s="74" t="str">
        <f>IF(TRIM(H60)&lt;&gt;"",COUNTA(H$9:$H60)&amp;"","")</f>
        <v>42</v>
      </c>
      <c r="B60" s="75"/>
      <c r="C60" s="75"/>
      <c r="D60" s="76"/>
      <c r="E60" s="88" t="s">
        <v>176</v>
      </c>
      <c r="F60" s="78">
        <v>1</v>
      </c>
      <c r="H60" s="79" t="s">
        <v>105</v>
      </c>
      <c r="I60" s="80">
        <f t="shared" si="54"/>
        <v>0</v>
      </c>
      <c r="J60" s="81">
        <f t="shared" si="55"/>
        <v>1</v>
      </c>
      <c r="K60" s="82">
        <f t="shared" si="56"/>
        <v>0</v>
      </c>
      <c r="L60" s="83">
        <f t="shared" si="57"/>
        <v>0</v>
      </c>
      <c r="M60" s="84">
        <f t="shared" si="58"/>
        <v>0</v>
      </c>
      <c r="N60" s="85">
        <f t="shared" si="59"/>
        <v>0</v>
      </c>
      <c r="O60" s="85">
        <f t="shared" si="60"/>
        <v>0</v>
      </c>
      <c r="P60" s="83">
        <f t="shared" si="61"/>
        <v>0</v>
      </c>
      <c r="Q60" s="86">
        <f t="shared" si="62"/>
        <v>0</v>
      </c>
      <c r="R60" s="104"/>
    </row>
    <row r="61" spans="1:18" x14ac:dyDescent="0.3">
      <c r="A61" s="74" t="str">
        <f>IF(TRIM(H61)&lt;&gt;"",COUNTA(H$9:$H61)&amp;"","")</f>
        <v>43</v>
      </c>
      <c r="B61" s="75"/>
      <c r="C61" s="75"/>
      <c r="D61" s="76"/>
      <c r="E61" s="88" t="s">
        <v>177</v>
      </c>
      <c r="F61" s="78">
        <v>34</v>
      </c>
      <c r="H61" s="79" t="s">
        <v>105</v>
      </c>
      <c r="I61" s="80">
        <f t="shared" si="54"/>
        <v>0</v>
      </c>
      <c r="J61" s="81">
        <f t="shared" si="55"/>
        <v>34</v>
      </c>
      <c r="K61" s="82">
        <f t="shared" si="56"/>
        <v>0</v>
      </c>
      <c r="L61" s="83">
        <f t="shared" si="57"/>
        <v>0</v>
      </c>
      <c r="M61" s="84">
        <f t="shared" si="58"/>
        <v>0</v>
      </c>
      <c r="N61" s="85">
        <f t="shared" si="59"/>
        <v>0</v>
      </c>
      <c r="O61" s="85">
        <f t="shared" si="60"/>
        <v>0</v>
      </c>
      <c r="P61" s="83">
        <f t="shared" si="61"/>
        <v>0</v>
      </c>
      <c r="Q61" s="86">
        <f t="shared" si="62"/>
        <v>0</v>
      </c>
      <c r="R61" s="104"/>
    </row>
    <row r="62" spans="1:18" x14ac:dyDescent="0.3">
      <c r="A62" s="74" t="str">
        <f>IF(TRIM(H62)&lt;&gt;"",COUNTA(H$9:$H62)&amp;"","")</f>
        <v>44</v>
      </c>
      <c r="B62" s="75"/>
      <c r="C62" s="75"/>
      <c r="D62" s="76"/>
      <c r="E62" s="88" t="s">
        <v>178</v>
      </c>
      <c r="F62" s="78">
        <v>14</v>
      </c>
      <c r="H62" s="79" t="s">
        <v>105</v>
      </c>
      <c r="I62" s="80">
        <f t="shared" si="54"/>
        <v>0</v>
      </c>
      <c r="J62" s="81">
        <f t="shared" si="55"/>
        <v>14</v>
      </c>
      <c r="K62" s="82">
        <f t="shared" si="56"/>
        <v>0</v>
      </c>
      <c r="L62" s="83">
        <f t="shared" si="57"/>
        <v>0</v>
      </c>
      <c r="M62" s="84">
        <f t="shared" si="58"/>
        <v>0</v>
      </c>
      <c r="N62" s="85">
        <f t="shared" si="59"/>
        <v>0</v>
      </c>
      <c r="O62" s="85">
        <f t="shared" si="60"/>
        <v>0</v>
      </c>
      <c r="P62" s="83">
        <f t="shared" si="61"/>
        <v>0</v>
      </c>
      <c r="Q62" s="86">
        <f t="shared" si="62"/>
        <v>0</v>
      </c>
      <c r="R62" s="104"/>
    </row>
    <row r="63" spans="1:18" x14ac:dyDescent="0.3">
      <c r="A63" s="74" t="str">
        <f>IF(TRIM(H63)&lt;&gt;"",COUNTA(H$9:$H63)&amp;"","")</f>
        <v>45</v>
      </c>
      <c r="B63" s="75"/>
      <c r="C63" s="75"/>
      <c r="D63" s="76"/>
      <c r="E63" s="88" t="s">
        <v>179</v>
      </c>
      <c r="F63" s="78">
        <v>1</v>
      </c>
      <c r="H63" s="79" t="s">
        <v>105</v>
      </c>
      <c r="I63" s="80">
        <f t="shared" si="54"/>
        <v>0</v>
      </c>
      <c r="J63" s="81">
        <f t="shared" si="55"/>
        <v>1</v>
      </c>
      <c r="K63" s="82">
        <f t="shared" si="56"/>
        <v>0</v>
      </c>
      <c r="L63" s="83">
        <f t="shared" si="57"/>
        <v>0</v>
      </c>
      <c r="M63" s="84">
        <f t="shared" si="58"/>
        <v>0</v>
      </c>
      <c r="N63" s="85">
        <f t="shared" si="59"/>
        <v>0</v>
      </c>
      <c r="O63" s="85">
        <f t="shared" si="60"/>
        <v>0</v>
      </c>
      <c r="P63" s="83">
        <f t="shared" si="61"/>
        <v>0</v>
      </c>
      <c r="Q63" s="86">
        <f t="shared" si="62"/>
        <v>0</v>
      </c>
      <c r="R63" s="104"/>
    </row>
    <row r="64" spans="1:18" x14ac:dyDescent="0.3">
      <c r="A64" s="74" t="str">
        <f>IF(TRIM(H64)&lt;&gt;"",COUNTA(H$9:$H64)&amp;"","")</f>
        <v>46</v>
      </c>
      <c r="B64" s="75"/>
      <c r="C64" s="75"/>
      <c r="D64" s="76"/>
      <c r="E64" s="88" t="s">
        <v>180</v>
      </c>
      <c r="F64" s="78">
        <v>1</v>
      </c>
      <c r="H64" s="79" t="s">
        <v>105</v>
      </c>
      <c r="I64" s="80">
        <f t="shared" si="54"/>
        <v>0</v>
      </c>
      <c r="J64" s="81">
        <f t="shared" si="55"/>
        <v>1</v>
      </c>
      <c r="K64" s="82">
        <f t="shared" si="56"/>
        <v>0</v>
      </c>
      <c r="L64" s="83">
        <f t="shared" si="57"/>
        <v>0</v>
      </c>
      <c r="M64" s="84">
        <f t="shared" si="58"/>
        <v>0</v>
      </c>
      <c r="N64" s="85">
        <f t="shared" si="59"/>
        <v>0</v>
      </c>
      <c r="O64" s="85">
        <f t="shared" si="60"/>
        <v>0</v>
      </c>
      <c r="P64" s="83">
        <f t="shared" si="61"/>
        <v>0</v>
      </c>
      <c r="Q64" s="86">
        <f t="shared" si="62"/>
        <v>0</v>
      </c>
      <c r="R64" s="104"/>
    </row>
    <row r="65" spans="1:18" x14ac:dyDescent="0.3">
      <c r="A65" s="74" t="str">
        <f>IF(TRIM(H65)&lt;&gt;"",COUNTA(H$9:$H65)&amp;"","")</f>
        <v>47</v>
      </c>
      <c r="B65" s="75"/>
      <c r="C65" s="75"/>
      <c r="D65" s="76"/>
      <c r="E65" s="88" t="s">
        <v>181</v>
      </c>
      <c r="F65" s="78">
        <v>1</v>
      </c>
      <c r="H65" s="79" t="s">
        <v>105</v>
      </c>
      <c r="I65" s="80">
        <f t="shared" si="54"/>
        <v>0</v>
      </c>
      <c r="J65" s="81">
        <f t="shared" si="55"/>
        <v>1</v>
      </c>
      <c r="K65" s="82">
        <f t="shared" si="56"/>
        <v>0</v>
      </c>
      <c r="L65" s="83">
        <f t="shared" si="57"/>
        <v>0</v>
      </c>
      <c r="M65" s="84">
        <f t="shared" si="58"/>
        <v>0</v>
      </c>
      <c r="N65" s="85">
        <f t="shared" si="59"/>
        <v>0</v>
      </c>
      <c r="O65" s="85">
        <f t="shared" si="60"/>
        <v>0</v>
      </c>
      <c r="P65" s="83">
        <f t="shared" si="61"/>
        <v>0</v>
      </c>
      <c r="Q65" s="86">
        <f t="shared" si="62"/>
        <v>0</v>
      </c>
      <c r="R65" s="104"/>
    </row>
    <row r="66" spans="1:18" x14ac:dyDescent="0.3">
      <c r="A66" s="74" t="str">
        <f>IF(TRIM(H66)&lt;&gt;"",COUNTA(H$9:$H66)&amp;"","")</f>
        <v>48</v>
      </c>
      <c r="B66" s="75"/>
      <c r="C66" s="75"/>
      <c r="D66" s="76"/>
      <c r="E66" s="88" t="s">
        <v>182</v>
      </c>
      <c r="F66" s="78">
        <v>1</v>
      </c>
      <c r="H66" s="79" t="s">
        <v>105</v>
      </c>
      <c r="I66" s="80">
        <f t="shared" si="54"/>
        <v>0</v>
      </c>
      <c r="J66" s="81">
        <f t="shared" si="55"/>
        <v>1</v>
      </c>
      <c r="K66" s="82">
        <f t="shared" si="56"/>
        <v>0</v>
      </c>
      <c r="L66" s="83">
        <f t="shared" si="57"/>
        <v>0</v>
      </c>
      <c r="M66" s="84">
        <f t="shared" si="58"/>
        <v>0</v>
      </c>
      <c r="N66" s="85">
        <f t="shared" si="59"/>
        <v>0</v>
      </c>
      <c r="O66" s="85">
        <f t="shared" si="60"/>
        <v>0</v>
      </c>
      <c r="P66" s="83">
        <f t="shared" si="61"/>
        <v>0</v>
      </c>
      <c r="Q66" s="86">
        <f t="shared" si="62"/>
        <v>0</v>
      </c>
      <c r="R66" s="104"/>
    </row>
    <row r="67" spans="1:18" ht="15" thickBot="1" x14ac:dyDescent="0.35">
      <c r="A67" s="74" t="str">
        <f>IF(TRIM(H67)&lt;&gt;"",COUNTA(H$9:$H67)&amp;"","")</f>
        <v>49</v>
      </c>
      <c r="B67" s="75"/>
      <c r="C67" s="75"/>
      <c r="D67" s="76"/>
      <c r="E67" s="88" t="s">
        <v>183</v>
      </c>
      <c r="F67" s="78">
        <v>2</v>
      </c>
      <c r="H67" s="79" t="s">
        <v>105</v>
      </c>
      <c r="I67" s="80">
        <f t="shared" si="54"/>
        <v>0</v>
      </c>
      <c r="J67" s="81">
        <f t="shared" si="55"/>
        <v>2</v>
      </c>
      <c r="K67" s="82">
        <f t="shared" si="56"/>
        <v>0</v>
      </c>
      <c r="L67" s="83">
        <f t="shared" si="57"/>
        <v>0</v>
      </c>
      <c r="M67" s="84">
        <f t="shared" si="58"/>
        <v>0</v>
      </c>
      <c r="N67" s="85">
        <f t="shared" si="59"/>
        <v>0</v>
      </c>
      <c r="O67" s="85">
        <f t="shared" si="60"/>
        <v>0</v>
      </c>
      <c r="P67" s="83">
        <f t="shared" si="61"/>
        <v>0</v>
      </c>
      <c r="Q67" s="86">
        <f t="shared" si="62"/>
        <v>0</v>
      </c>
      <c r="R67" s="104"/>
    </row>
    <row r="68" spans="1:18" x14ac:dyDescent="0.3">
      <c r="A68" s="74" t="str">
        <f>IF(TRIM(H68)&lt;&gt;"",COUNTA(H$9:$H68)&amp;"","")</f>
        <v>50</v>
      </c>
      <c r="B68" s="75"/>
      <c r="C68" s="75"/>
      <c r="D68" s="76"/>
      <c r="E68" s="88" t="s">
        <v>184</v>
      </c>
      <c r="F68" s="78">
        <v>1</v>
      </c>
      <c r="H68" s="79" t="s">
        <v>105</v>
      </c>
      <c r="I68" s="80">
        <f t="shared" si="54"/>
        <v>0</v>
      </c>
      <c r="J68" s="81">
        <f t="shared" si="55"/>
        <v>1</v>
      </c>
      <c r="K68" s="82">
        <f t="shared" si="56"/>
        <v>0</v>
      </c>
      <c r="L68" s="83">
        <f t="shared" si="57"/>
        <v>0</v>
      </c>
      <c r="M68" s="84">
        <f t="shared" si="58"/>
        <v>0</v>
      </c>
      <c r="N68" s="85">
        <f t="shared" si="59"/>
        <v>0</v>
      </c>
      <c r="O68" s="85">
        <f t="shared" si="60"/>
        <v>0</v>
      </c>
      <c r="P68" s="83">
        <f t="shared" si="61"/>
        <v>0</v>
      </c>
      <c r="Q68" s="86">
        <f t="shared" si="62"/>
        <v>0</v>
      </c>
      <c r="R68" s="104"/>
    </row>
    <row r="69" spans="1:18" x14ac:dyDescent="0.3">
      <c r="A69" s="74" t="str">
        <f>IF(TRIM(H69)&lt;&gt;"",COUNTA(H$9:$H69)&amp;"","")</f>
        <v/>
      </c>
      <c r="B69" s="89"/>
      <c r="C69" s="89"/>
      <c r="D69" s="76"/>
      <c r="E69" s="90"/>
      <c r="F69" s="78"/>
      <c r="H69" s="79"/>
      <c r="I69" s="80" t="str">
        <f t="shared" si="54"/>
        <v/>
      </c>
      <c r="J69" s="81" t="str">
        <f t="shared" si="55"/>
        <v/>
      </c>
      <c r="K69" s="82" t="str">
        <f t="shared" si="56"/>
        <v/>
      </c>
      <c r="L69" s="83" t="str">
        <f t="shared" si="57"/>
        <v/>
      </c>
      <c r="M69" s="84" t="str">
        <f t="shared" si="58"/>
        <v/>
      </c>
      <c r="N69" s="85" t="str">
        <f t="shared" si="59"/>
        <v/>
      </c>
      <c r="O69" s="85" t="str">
        <f t="shared" si="60"/>
        <v/>
      </c>
      <c r="P69" s="83" t="str">
        <f t="shared" si="61"/>
        <v/>
      </c>
      <c r="Q69" s="86" t="str">
        <f t="shared" si="62"/>
        <v/>
      </c>
      <c r="R69" s="87"/>
    </row>
    <row r="70" spans="1:18" x14ac:dyDescent="0.3">
      <c r="A70" s="74" t="str">
        <f>IF(TRIM(H70)&lt;&gt;"",COUNTA(H$9:$H70)&amp;"","")</f>
        <v/>
      </c>
      <c r="B70" s="75"/>
      <c r="C70" s="75"/>
      <c r="D70" s="76"/>
      <c r="E70" s="105" t="s">
        <v>206</v>
      </c>
      <c r="F70" s="78"/>
      <c r="H70" s="79"/>
      <c r="I70" s="80" t="str">
        <f t="shared" si="36"/>
        <v/>
      </c>
      <c r="J70" s="81" t="str">
        <f t="shared" si="37"/>
        <v/>
      </c>
      <c r="K70" s="82" t="str">
        <f t="shared" si="38"/>
        <v/>
      </c>
      <c r="L70" s="83" t="str">
        <f t="shared" si="39"/>
        <v/>
      </c>
      <c r="M70" s="84" t="str">
        <f t="shared" si="40"/>
        <v/>
      </c>
      <c r="N70" s="85" t="str">
        <f t="shared" si="41"/>
        <v/>
      </c>
      <c r="O70" s="85" t="str">
        <f t="shared" si="42"/>
        <v/>
      </c>
      <c r="P70" s="83" t="str">
        <f t="shared" si="43"/>
        <v/>
      </c>
      <c r="Q70" s="86" t="str">
        <f t="shared" si="44"/>
        <v/>
      </c>
      <c r="R70" s="104"/>
    </row>
    <row r="71" spans="1:18" ht="15" thickBot="1" x14ac:dyDescent="0.35">
      <c r="A71" s="74" t="str">
        <f>IF(TRIM(H71)&lt;&gt;"",COUNTA(H$9:$H71)&amp;"","")</f>
        <v>51</v>
      </c>
      <c r="B71" s="75"/>
      <c r="C71" s="75"/>
      <c r="D71" s="76"/>
      <c r="E71" s="88" t="s">
        <v>207</v>
      </c>
      <c r="F71" s="78">
        <v>2</v>
      </c>
      <c r="H71" s="79" t="s">
        <v>105</v>
      </c>
      <c r="I71" s="80">
        <f t="shared" si="36"/>
        <v>0</v>
      </c>
      <c r="J71" s="81">
        <f t="shared" si="37"/>
        <v>2</v>
      </c>
      <c r="K71" s="82">
        <f t="shared" si="38"/>
        <v>0</v>
      </c>
      <c r="L71" s="83">
        <f t="shared" si="39"/>
        <v>0</v>
      </c>
      <c r="M71" s="84">
        <f t="shared" si="40"/>
        <v>0</v>
      </c>
      <c r="N71" s="85">
        <f t="shared" si="41"/>
        <v>0</v>
      </c>
      <c r="O71" s="85">
        <f t="shared" si="42"/>
        <v>0</v>
      </c>
      <c r="P71" s="83">
        <f t="shared" si="43"/>
        <v>0</v>
      </c>
      <c r="Q71" s="86">
        <f t="shared" si="44"/>
        <v>0</v>
      </c>
      <c r="R71" s="104"/>
    </row>
    <row r="72" spans="1:18" ht="15" thickBot="1" x14ac:dyDescent="0.35">
      <c r="A72" s="74" t="str">
        <f>IF(TRIM(H72)&lt;&gt;"",COUNTA(H$9:$H72)&amp;"","")</f>
        <v>52</v>
      </c>
      <c r="B72" s="75"/>
      <c r="C72" s="75"/>
      <c r="D72" s="76"/>
      <c r="E72" s="88" t="s">
        <v>208</v>
      </c>
      <c r="F72" s="78">
        <f>+F71</f>
        <v>2</v>
      </c>
      <c r="H72" s="79" t="s">
        <v>105</v>
      </c>
      <c r="I72" s="80">
        <f t="shared" si="36"/>
        <v>0</v>
      </c>
      <c r="J72" s="81">
        <f t="shared" si="37"/>
        <v>2</v>
      </c>
      <c r="K72" s="82">
        <f t="shared" si="38"/>
        <v>0</v>
      </c>
      <c r="L72" s="83">
        <f t="shared" si="39"/>
        <v>0</v>
      </c>
      <c r="M72" s="84">
        <f t="shared" si="40"/>
        <v>0</v>
      </c>
      <c r="N72" s="85">
        <f t="shared" si="41"/>
        <v>0</v>
      </c>
      <c r="O72" s="85">
        <f t="shared" si="42"/>
        <v>0</v>
      </c>
      <c r="P72" s="83">
        <f t="shared" si="43"/>
        <v>0</v>
      </c>
      <c r="Q72" s="86">
        <f t="shared" si="44"/>
        <v>0</v>
      </c>
      <c r="R72" s="104"/>
    </row>
    <row r="73" spans="1:18" ht="15" thickBot="1" x14ac:dyDescent="0.35">
      <c r="A73" s="74" t="str">
        <f>IF(TRIM(H73)&lt;&gt;"",COUNTA(H$9:$H73)&amp;"","")</f>
        <v>53</v>
      </c>
      <c r="B73" s="75"/>
      <c r="C73" s="75"/>
      <c r="D73" s="76"/>
      <c r="E73" s="88" t="s">
        <v>209</v>
      </c>
      <c r="F73" s="78">
        <v>68</v>
      </c>
      <c r="H73" s="79" t="s">
        <v>105</v>
      </c>
      <c r="I73" s="80">
        <f t="shared" si="36"/>
        <v>0</v>
      </c>
      <c r="J73" s="81">
        <f t="shared" si="37"/>
        <v>68</v>
      </c>
      <c r="K73" s="82">
        <f t="shared" si="38"/>
        <v>0</v>
      </c>
      <c r="L73" s="83">
        <f t="shared" si="39"/>
        <v>0</v>
      </c>
      <c r="M73" s="84">
        <f t="shared" si="40"/>
        <v>0</v>
      </c>
      <c r="N73" s="85">
        <f t="shared" si="41"/>
        <v>0</v>
      </c>
      <c r="O73" s="85">
        <f t="shared" si="42"/>
        <v>0</v>
      </c>
      <c r="P73" s="83">
        <f t="shared" si="43"/>
        <v>0</v>
      </c>
      <c r="Q73" s="86">
        <f t="shared" si="44"/>
        <v>0</v>
      </c>
      <c r="R73" s="104"/>
    </row>
    <row r="74" spans="1:18" ht="15" thickBot="1" x14ac:dyDescent="0.35">
      <c r="A74" s="74" t="str">
        <f>IF(TRIM(H74)&lt;&gt;"",COUNTA(H$9:$H74)&amp;"","")</f>
        <v>54</v>
      </c>
      <c r="B74" s="75"/>
      <c r="C74" s="75"/>
      <c r="D74" s="76"/>
      <c r="E74" s="88" t="s">
        <v>210</v>
      </c>
      <c r="F74" s="78">
        <f>+F73</f>
        <v>68</v>
      </c>
      <c r="H74" s="79" t="s">
        <v>105</v>
      </c>
      <c r="I74" s="80">
        <f t="shared" si="36"/>
        <v>0</v>
      </c>
      <c r="J74" s="81">
        <f t="shared" si="37"/>
        <v>68</v>
      </c>
      <c r="K74" s="82">
        <f t="shared" si="38"/>
        <v>0</v>
      </c>
      <c r="L74" s="83">
        <f t="shared" si="39"/>
        <v>0</v>
      </c>
      <c r="M74" s="84">
        <f t="shared" si="40"/>
        <v>0</v>
      </c>
      <c r="N74" s="85">
        <f t="shared" si="41"/>
        <v>0</v>
      </c>
      <c r="O74" s="85">
        <f t="shared" si="42"/>
        <v>0</v>
      </c>
      <c r="P74" s="83">
        <f t="shared" si="43"/>
        <v>0</v>
      </c>
      <c r="Q74" s="86">
        <f t="shared" si="44"/>
        <v>0</v>
      </c>
      <c r="R74" s="104"/>
    </row>
    <row r="75" spans="1:18" ht="15" thickBot="1" x14ac:dyDescent="0.35">
      <c r="A75" s="74" t="str">
        <f>IF(TRIM(H75)&lt;&gt;"",COUNTA(H$9:$H75)&amp;"","")</f>
        <v>55</v>
      </c>
      <c r="B75" s="75"/>
      <c r="C75" s="75"/>
      <c r="D75" s="76"/>
      <c r="E75" s="88" t="s">
        <v>211</v>
      </c>
      <c r="F75" s="78">
        <f>28+2+2</f>
        <v>32</v>
      </c>
      <c r="H75" s="79" t="s">
        <v>105</v>
      </c>
      <c r="I75" s="80">
        <f t="shared" si="36"/>
        <v>0</v>
      </c>
      <c r="J75" s="81">
        <f t="shared" si="37"/>
        <v>32</v>
      </c>
      <c r="K75" s="82">
        <f t="shared" si="38"/>
        <v>0</v>
      </c>
      <c r="L75" s="83">
        <f t="shared" si="39"/>
        <v>0</v>
      </c>
      <c r="M75" s="84">
        <f t="shared" si="40"/>
        <v>0</v>
      </c>
      <c r="N75" s="85">
        <f t="shared" si="41"/>
        <v>0</v>
      </c>
      <c r="O75" s="85">
        <f t="shared" si="42"/>
        <v>0</v>
      </c>
      <c r="P75" s="83">
        <f t="shared" si="43"/>
        <v>0</v>
      </c>
      <c r="Q75" s="86">
        <f t="shared" si="44"/>
        <v>0</v>
      </c>
      <c r="R75" s="104"/>
    </row>
    <row r="76" spans="1:18" ht="15" thickBot="1" x14ac:dyDescent="0.35">
      <c r="A76" s="74" t="str">
        <f>IF(TRIM(H76)&lt;&gt;"",COUNTA(H$9:$H76)&amp;"","")</f>
        <v>56</v>
      </c>
      <c r="B76" s="75"/>
      <c r="C76" s="75"/>
      <c r="D76" s="76"/>
      <c r="E76" s="88" t="s">
        <v>212</v>
      </c>
      <c r="F76" s="78">
        <f>+F75</f>
        <v>32</v>
      </c>
      <c r="H76" s="79" t="s">
        <v>105</v>
      </c>
      <c r="I76" s="80">
        <f t="shared" si="36"/>
        <v>0</v>
      </c>
      <c r="J76" s="81">
        <f t="shared" si="37"/>
        <v>32</v>
      </c>
      <c r="K76" s="82">
        <f t="shared" si="38"/>
        <v>0</v>
      </c>
      <c r="L76" s="83">
        <f t="shared" si="39"/>
        <v>0</v>
      </c>
      <c r="M76" s="84">
        <f t="shared" si="40"/>
        <v>0</v>
      </c>
      <c r="N76" s="85">
        <f t="shared" si="41"/>
        <v>0</v>
      </c>
      <c r="O76" s="85">
        <f t="shared" si="42"/>
        <v>0</v>
      </c>
      <c r="P76" s="83">
        <f t="shared" si="43"/>
        <v>0</v>
      </c>
      <c r="Q76" s="86">
        <f t="shared" si="44"/>
        <v>0</v>
      </c>
      <c r="R76" s="104"/>
    </row>
    <row r="77" spans="1:18" ht="15" thickBot="1" x14ac:dyDescent="0.35">
      <c r="A77" s="74" t="str">
        <f>IF(TRIM(H77)&lt;&gt;"",COUNTA(H$9:$H77)&amp;"","")</f>
        <v>57</v>
      </c>
      <c r="B77" s="75"/>
      <c r="C77" s="75"/>
      <c r="D77" s="76"/>
      <c r="E77" s="88" t="s">
        <v>227</v>
      </c>
      <c r="F77" s="78">
        <v>4</v>
      </c>
      <c r="H77" s="79" t="s">
        <v>105</v>
      </c>
      <c r="I77" s="80">
        <f t="shared" ref="I77:I78" si="63">IF(F77=0,"",0)</f>
        <v>0</v>
      </c>
      <c r="J77" s="81">
        <f t="shared" ref="J77:J78" si="64">IF(F77=0,"",F77+(F77*I77))</f>
        <v>4</v>
      </c>
      <c r="K77" s="82">
        <f t="shared" ref="K77:K78" si="65">IF(F77=0,"",0)</f>
        <v>0</v>
      </c>
      <c r="L77" s="83">
        <f t="shared" ref="L77:L78" si="66">IF(F77=0,"",K77*J77)</f>
        <v>0</v>
      </c>
      <c r="M77" s="84">
        <f t="shared" ref="M77:M78" si="67">IF(F77=0,"",M$7)</f>
        <v>0</v>
      </c>
      <c r="N77" s="85">
        <f t="shared" ref="N77:N78" si="68">IF(F77=0,"",0)</f>
        <v>0</v>
      </c>
      <c r="O77" s="85">
        <f t="shared" ref="O77:O78" si="69">IF(F77=0,"",N77*J77)</f>
        <v>0</v>
      </c>
      <c r="P77" s="83">
        <f t="shared" ref="P77:P78" si="70">IF(F77=0,"",O77*M77)</f>
        <v>0</v>
      </c>
      <c r="Q77" s="86">
        <f t="shared" ref="Q77:Q78" si="71">IF(F77=0,"",L77+P77)</f>
        <v>0</v>
      </c>
      <c r="R77" s="104"/>
    </row>
    <row r="78" spans="1:18" ht="15" thickBot="1" x14ac:dyDescent="0.35">
      <c r="A78" s="74" t="str">
        <f>IF(TRIM(H78)&lt;&gt;"",COUNTA(H$9:$H78)&amp;"","")</f>
        <v>58</v>
      </c>
      <c r="B78" s="75"/>
      <c r="C78" s="75"/>
      <c r="D78" s="76"/>
      <c r="E78" s="88" t="s">
        <v>228</v>
      </c>
      <c r="F78" s="78">
        <f>+F77</f>
        <v>4</v>
      </c>
      <c r="H78" s="79" t="s">
        <v>105</v>
      </c>
      <c r="I78" s="80">
        <f t="shared" si="63"/>
        <v>0</v>
      </c>
      <c r="J78" s="81">
        <f t="shared" si="64"/>
        <v>4</v>
      </c>
      <c r="K78" s="82">
        <f t="shared" si="65"/>
        <v>0</v>
      </c>
      <c r="L78" s="83">
        <f t="shared" si="66"/>
        <v>0</v>
      </c>
      <c r="M78" s="84">
        <f t="shared" si="67"/>
        <v>0</v>
      </c>
      <c r="N78" s="85">
        <f t="shared" si="68"/>
        <v>0</v>
      </c>
      <c r="O78" s="85">
        <f t="shared" si="69"/>
        <v>0</v>
      </c>
      <c r="P78" s="83">
        <f t="shared" si="70"/>
        <v>0</v>
      </c>
      <c r="Q78" s="86">
        <f t="shared" si="71"/>
        <v>0</v>
      </c>
      <c r="R78" s="104"/>
    </row>
    <row r="79" spans="1:18" ht="15" thickBot="1" x14ac:dyDescent="0.35">
      <c r="A79" s="74" t="str">
        <f>IF(TRIM(H79)&lt;&gt;"",COUNTA(H$9:$H79)&amp;"","")</f>
        <v>59</v>
      </c>
      <c r="B79" s="75"/>
      <c r="C79" s="75"/>
      <c r="D79" s="76"/>
      <c r="E79" s="88" t="s">
        <v>213</v>
      </c>
      <c r="F79" s="78">
        <v>6</v>
      </c>
      <c r="H79" s="79" t="s">
        <v>105</v>
      </c>
      <c r="I79" s="80">
        <f t="shared" si="36"/>
        <v>0</v>
      </c>
      <c r="J79" s="81">
        <f t="shared" si="37"/>
        <v>6</v>
      </c>
      <c r="K79" s="82">
        <f t="shared" si="38"/>
        <v>0</v>
      </c>
      <c r="L79" s="83">
        <f t="shared" si="39"/>
        <v>0</v>
      </c>
      <c r="M79" s="84">
        <f t="shared" si="40"/>
        <v>0</v>
      </c>
      <c r="N79" s="85">
        <f t="shared" si="41"/>
        <v>0</v>
      </c>
      <c r="O79" s="85">
        <f t="shared" si="42"/>
        <v>0</v>
      </c>
      <c r="P79" s="83">
        <f t="shared" si="43"/>
        <v>0</v>
      </c>
      <c r="Q79" s="86">
        <f t="shared" si="44"/>
        <v>0</v>
      </c>
      <c r="R79" s="104"/>
    </row>
    <row r="80" spans="1:18" ht="15" thickBot="1" x14ac:dyDescent="0.35">
      <c r="A80" s="74" t="str">
        <f>IF(TRIM(H80)&lt;&gt;"",COUNTA(H$9:$H80)&amp;"","")</f>
        <v>60</v>
      </c>
      <c r="B80" s="75"/>
      <c r="C80" s="75"/>
      <c r="D80" s="76"/>
      <c r="E80" s="88" t="s">
        <v>214</v>
      </c>
      <c r="F80" s="78">
        <f>+F79</f>
        <v>6</v>
      </c>
      <c r="H80" s="79" t="s">
        <v>105</v>
      </c>
      <c r="I80" s="80">
        <f t="shared" si="36"/>
        <v>0</v>
      </c>
      <c r="J80" s="81">
        <f t="shared" si="37"/>
        <v>6</v>
      </c>
      <c r="K80" s="82">
        <f t="shared" si="38"/>
        <v>0</v>
      </c>
      <c r="L80" s="83">
        <f t="shared" si="39"/>
        <v>0</v>
      </c>
      <c r="M80" s="84">
        <f t="shared" si="40"/>
        <v>0</v>
      </c>
      <c r="N80" s="85">
        <f t="shared" si="41"/>
        <v>0</v>
      </c>
      <c r="O80" s="85">
        <f t="shared" si="42"/>
        <v>0</v>
      </c>
      <c r="P80" s="83">
        <f t="shared" si="43"/>
        <v>0</v>
      </c>
      <c r="Q80" s="86">
        <f t="shared" si="44"/>
        <v>0</v>
      </c>
      <c r="R80" s="104"/>
    </row>
    <row r="81" spans="1:18" ht="15" thickBot="1" x14ac:dyDescent="0.35">
      <c r="A81" s="74" t="str">
        <f>IF(TRIM(H81)&lt;&gt;"",COUNTA(H$9:$H81)&amp;"","")</f>
        <v>61</v>
      </c>
      <c r="B81" s="75"/>
      <c r="C81" s="75"/>
      <c r="D81" s="76"/>
      <c r="E81" s="88" t="s">
        <v>215</v>
      </c>
      <c r="F81" s="78">
        <v>4</v>
      </c>
      <c r="H81" s="79" t="s">
        <v>105</v>
      </c>
      <c r="I81" s="80">
        <f t="shared" si="36"/>
        <v>0</v>
      </c>
      <c r="J81" s="81">
        <f t="shared" si="37"/>
        <v>4</v>
      </c>
      <c r="K81" s="82">
        <f t="shared" si="38"/>
        <v>0</v>
      </c>
      <c r="L81" s="83">
        <f t="shared" si="39"/>
        <v>0</v>
      </c>
      <c r="M81" s="84">
        <f t="shared" si="40"/>
        <v>0</v>
      </c>
      <c r="N81" s="85">
        <f t="shared" si="41"/>
        <v>0</v>
      </c>
      <c r="O81" s="85">
        <f t="shared" si="42"/>
        <v>0</v>
      </c>
      <c r="P81" s="83">
        <f t="shared" si="43"/>
        <v>0</v>
      </c>
      <c r="Q81" s="86">
        <f t="shared" si="44"/>
        <v>0</v>
      </c>
      <c r="R81" s="104"/>
    </row>
    <row r="82" spans="1:18" ht="15" thickBot="1" x14ac:dyDescent="0.35">
      <c r="A82" s="74" t="str">
        <f>IF(TRIM(H82)&lt;&gt;"",COUNTA(H$9:$H82)&amp;"","")</f>
        <v>62</v>
      </c>
      <c r="B82" s="75"/>
      <c r="C82" s="75"/>
      <c r="D82" s="76"/>
      <c r="E82" s="88" t="s">
        <v>216</v>
      </c>
      <c r="F82" s="78">
        <f>+F81</f>
        <v>4</v>
      </c>
      <c r="H82" s="79" t="s">
        <v>105</v>
      </c>
      <c r="I82" s="80">
        <f t="shared" si="36"/>
        <v>0</v>
      </c>
      <c r="J82" s="81">
        <f t="shared" si="37"/>
        <v>4</v>
      </c>
      <c r="K82" s="82">
        <f t="shared" si="38"/>
        <v>0</v>
      </c>
      <c r="L82" s="83">
        <f t="shared" si="39"/>
        <v>0</v>
      </c>
      <c r="M82" s="84">
        <f t="shared" si="40"/>
        <v>0</v>
      </c>
      <c r="N82" s="85">
        <f t="shared" si="41"/>
        <v>0</v>
      </c>
      <c r="O82" s="85">
        <f t="shared" si="42"/>
        <v>0</v>
      </c>
      <c r="P82" s="83">
        <f t="shared" si="43"/>
        <v>0</v>
      </c>
      <c r="Q82" s="86">
        <f t="shared" si="44"/>
        <v>0</v>
      </c>
      <c r="R82" s="104"/>
    </row>
    <row r="83" spans="1:18" ht="15" thickBot="1" x14ac:dyDescent="0.35">
      <c r="A83" s="74" t="str">
        <f>IF(TRIM(H83)&lt;&gt;"",COUNTA(H$9:$H83)&amp;"","")</f>
        <v>63</v>
      </c>
      <c r="B83" s="75"/>
      <c r="C83" s="75"/>
      <c r="D83" s="76"/>
      <c r="E83" s="88" t="s">
        <v>217</v>
      </c>
      <c r="F83" s="78">
        <v>40</v>
      </c>
      <c r="H83" s="79" t="s">
        <v>105</v>
      </c>
      <c r="I83" s="80">
        <f t="shared" si="36"/>
        <v>0</v>
      </c>
      <c r="J83" s="81">
        <f t="shared" si="37"/>
        <v>40</v>
      </c>
      <c r="K83" s="82">
        <f t="shared" si="38"/>
        <v>0</v>
      </c>
      <c r="L83" s="83">
        <f t="shared" si="39"/>
        <v>0</v>
      </c>
      <c r="M83" s="84">
        <f t="shared" si="40"/>
        <v>0</v>
      </c>
      <c r="N83" s="85">
        <f t="shared" si="41"/>
        <v>0</v>
      </c>
      <c r="O83" s="85">
        <f t="shared" si="42"/>
        <v>0</v>
      </c>
      <c r="P83" s="83">
        <f t="shared" si="43"/>
        <v>0</v>
      </c>
      <c r="Q83" s="86">
        <f t="shared" si="44"/>
        <v>0</v>
      </c>
      <c r="R83" s="104"/>
    </row>
    <row r="84" spans="1:18" ht="15" thickBot="1" x14ac:dyDescent="0.35">
      <c r="A84" s="74" t="str">
        <f>IF(TRIM(H84)&lt;&gt;"",COUNTA(H$9:$H84)&amp;"","")</f>
        <v>64</v>
      </c>
      <c r="B84" s="75"/>
      <c r="C84" s="75"/>
      <c r="D84" s="76"/>
      <c r="E84" s="88" t="s">
        <v>218</v>
      </c>
      <c r="F84" s="78">
        <f>+F83</f>
        <v>40</v>
      </c>
      <c r="H84" s="79" t="s">
        <v>105</v>
      </c>
      <c r="I84" s="80">
        <f t="shared" si="36"/>
        <v>0</v>
      </c>
      <c r="J84" s="81">
        <f t="shared" si="37"/>
        <v>40</v>
      </c>
      <c r="K84" s="82">
        <f t="shared" si="38"/>
        <v>0</v>
      </c>
      <c r="L84" s="83">
        <f t="shared" si="39"/>
        <v>0</v>
      </c>
      <c r="M84" s="84">
        <f t="shared" si="40"/>
        <v>0</v>
      </c>
      <c r="N84" s="85">
        <f t="shared" si="41"/>
        <v>0</v>
      </c>
      <c r="O84" s="85">
        <f t="shared" si="42"/>
        <v>0</v>
      </c>
      <c r="P84" s="83">
        <f t="shared" si="43"/>
        <v>0</v>
      </c>
      <c r="Q84" s="86">
        <f t="shared" si="44"/>
        <v>0</v>
      </c>
      <c r="R84" s="104"/>
    </row>
    <row r="85" spans="1:18" ht="15" thickBot="1" x14ac:dyDescent="0.35">
      <c r="A85" s="74" t="str">
        <f>IF(TRIM(H85)&lt;&gt;"",COUNTA(H$9:$H85)&amp;"","")</f>
        <v>65</v>
      </c>
      <c r="B85" s="75"/>
      <c r="C85" s="75"/>
      <c r="D85" s="76"/>
      <c r="E85" s="88" t="s">
        <v>219</v>
      </c>
      <c r="F85" s="78">
        <f>136+12</f>
        <v>148</v>
      </c>
      <c r="H85" s="79" t="s">
        <v>105</v>
      </c>
      <c r="I85" s="80">
        <f t="shared" ref="I85:I86" si="72">IF(F85=0,"",0)</f>
        <v>0</v>
      </c>
      <c r="J85" s="81">
        <f t="shared" ref="J85:J86" si="73">IF(F85=0,"",F85+(F85*I85))</f>
        <v>148</v>
      </c>
      <c r="K85" s="82">
        <f t="shared" ref="K85:K86" si="74">IF(F85=0,"",0)</f>
        <v>0</v>
      </c>
      <c r="L85" s="83">
        <f t="shared" ref="L85:L86" si="75">IF(F85=0,"",K85*J85)</f>
        <v>0</v>
      </c>
      <c r="M85" s="84">
        <f t="shared" ref="M85:M86" si="76">IF(F85=0,"",M$7)</f>
        <v>0</v>
      </c>
      <c r="N85" s="85">
        <f t="shared" ref="N85:N86" si="77">IF(F85=0,"",0)</f>
        <v>0</v>
      </c>
      <c r="O85" s="85">
        <f t="shared" ref="O85:O86" si="78">IF(F85=0,"",N85*J85)</f>
        <v>0</v>
      </c>
      <c r="P85" s="83">
        <f t="shared" ref="P85:P86" si="79">IF(F85=0,"",O85*M85)</f>
        <v>0</v>
      </c>
      <c r="Q85" s="86">
        <f t="shared" ref="Q85:Q86" si="80">IF(F85=0,"",L85+P85)</f>
        <v>0</v>
      </c>
      <c r="R85" s="104"/>
    </row>
    <row r="86" spans="1:18" ht="15" thickBot="1" x14ac:dyDescent="0.35">
      <c r="A86" s="74" t="str">
        <f>IF(TRIM(H86)&lt;&gt;"",COUNTA(H$9:$H86)&amp;"","")</f>
        <v>66</v>
      </c>
      <c r="B86" s="75"/>
      <c r="C86" s="75"/>
      <c r="D86" s="76"/>
      <c r="E86" s="88" t="s">
        <v>220</v>
      </c>
      <c r="F86" s="78">
        <f>+F85</f>
        <v>148</v>
      </c>
      <c r="H86" s="79" t="s">
        <v>105</v>
      </c>
      <c r="I86" s="80">
        <f t="shared" si="72"/>
        <v>0</v>
      </c>
      <c r="J86" s="81">
        <f t="shared" si="73"/>
        <v>148</v>
      </c>
      <c r="K86" s="82">
        <f t="shared" si="74"/>
        <v>0</v>
      </c>
      <c r="L86" s="83">
        <f t="shared" si="75"/>
        <v>0</v>
      </c>
      <c r="M86" s="84">
        <f t="shared" si="76"/>
        <v>0</v>
      </c>
      <c r="N86" s="85">
        <f t="shared" si="77"/>
        <v>0</v>
      </c>
      <c r="O86" s="85">
        <f t="shared" si="78"/>
        <v>0</v>
      </c>
      <c r="P86" s="83">
        <f t="shared" si="79"/>
        <v>0</v>
      </c>
      <c r="Q86" s="86">
        <f t="shared" si="80"/>
        <v>0</v>
      </c>
      <c r="R86" s="104"/>
    </row>
    <row r="87" spans="1:18" ht="15" thickBot="1" x14ac:dyDescent="0.35">
      <c r="A87" s="74" t="str">
        <f>IF(TRIM(H87)&lt;&gt;"",COUNTA(H$9:$H87)&amp;"","")</f>
        <v>67</v>
      </c>
      <c r="B87" s="75"/>
      <c r="C87" s="75"/>
      <c r="D87" s="76"/>
      <c r="E87" s="88" t="s">
        <v>223</v>
      </c>
      <c r="F87" s="78">
        <v>56</v>
      </c>
      <c r="H87" s="79" t="s">
        <v>105</v>
      </c>
      <c r="I87" s="80">
        <f t="shared" si="36"/>
        <v>0</v>
      </c>
      <c r="J87" s="81">
        <f t="shared" si="37"/>
        <v>56</v>
      </c>
      <c r="K87" s="82">
        <f t="shared" si="38"/>
        <v>0</v>
      </c>
      <c r="L87" s="83">
        <f t="shared" si="39"/>
        <v>0</v>
      </c>
      <c r="M87" s="84">
        <f t="shared" si="40"/>
        <v>0</v>
      </c>
      <c r="N87" s="85">
        <f t="shared" si="41"/>
        <v>0</v>
      </c>
      <c r="O87" s="85">
        <f t="shared" si="42"/>
        <v>0</v>
      </c>
      <c r="P87" s="83">
        <f t="shared" si="43"/>
        <v>0</v>
      </c>
      <c r="Q87" s="86">
        <f t="shared" si="44"/>
        <v>0</v>
      </c>
      <c r="R87" s="104"/>
    </row>
    <row r="88" spans="1:18" ht="15" thickBot="1" x14ac:dyDescent="0.35">
      <c r="A88" s="74" t="str">
        <f>IF(TRIM(H88)&lt;&gt;"",COUNTA(H$9:$H88)&amp;"","")</f>
        <v>68</v>
      </c>
      <c r="B88" s="75"/>
      <c r="C88" s="75"/>
      <c r="D88" s="76"/>
      <c r="E88" s="88" t="s">
        <v>224</v>
      </c>
      <c r="F88" s="78">
        <f>+F87</f>
        <v>56</v>
      </c>
      <c r="H88" s="79" t="s">
        <v>105</v>
      </c>
      <c r="I88" s="80">
        <f t="shared" si="36"/>
        <v>0</v>
      </c>
      <c r="J88" s="81">
        <f t="shared" si="37"/>
        <v>56</v>
      </c>
      <c r="K88" s="82">
        <f t="shared" si="38"/>
        <v>0</v>
      </c>
      <c r="L88" s="83">
        <f t="shared" si="39"/>
        <v>0</v>
      </c>
      <c r="M88" s="84">
        <f t="shared" si="40"/>
        <v>0</v>
      </c>
      <c r="N88" s="85">
        <f t="shared" si="41"/>
        <v>0</v>
      </c>
      <c r="O88" s="85">
        <f t="shared" si="42"/>
        <v>0</v>
      </c>
      <c r="P88" s="83">
        <f t="shared" si="43"/>
        <v>0</v>
      </c>
      <c r="Q88" s="86">
        <f t="shared" si="44"/>
        <v>0</v>
      </c>
      <c r="R88" s="104"/>
    </row>
    <row r="89" spans="1:18" ht="15" thickBot="1" x14ac:dyDescent="0.35">
      <c r="A89" s="74" t="str">
        <f>IF(TRIM(H89)&lt;&gt;"",COUNTA(H$9:$H89)&amp;"","")</f>
        <v>69</v>
      </c>
      <c r="B89" s="75"/>
      <c r="C89" s="75"/>
      <c r="D89" s="76"/>
      <c r="E89" s="88" t="s">
        <v>225</v>
      </c>
      <c r="F89" s="78">
        <f>16+8</f>
        <v>24</v>
      </c>
      <c r="H89" s="79" t="s">
        <v>105</v>
      </c>
      <c r="I89" s="80">
        <f t="shared" si="36"/>
        <v>0</v>
      </c>
      <c r="J89" s="81">
        <f t="shared" si="37"/>
        <v>24</v>
      </c>
      <c r="K89" s="82">
        <f t="shared" si="38"/>
        <v>0</v>
      </c>
      <c r="L89" s="83">
        <f t="shared" si="39"/>
        <v>0</v>
      </c>
      <c r="M89" s="84">
        <f t="shared" si="40"/>
        <v>0</v>
      </c>
      <c r="N89" s="85">
        <f t="shared" si="41"/>
        <v>0</v>
      </c>
      <c r="O89" s="85">
        <f t="shared" si="42"/>
        <v>0</v>
      </c>
      <c r="P89" s="83">
        <f t="shared" si="43"/>
        <v>0</v>
      </c>
      <c r="Q89" s="86">
        <f t="shared" si="44"/>
        <v>0</v>
      </c>
      <c r="R89" s="104"/>
    </row>
    <row r="90" spans="1:18" ht="15" thickBot="1" x14ac:dyDescent="0.35">
      <c r="A90" s="74" t="str">
        <f>IF(TRIM(H90)&lt;&gt;"",COUNTA(H$9:$H90)&amp;"","")</f>
        <v>70</v>
      </c>
      <c r="B90" s="75"/>
      <c r="C90" s="75"/>
      <c r="D90" s="76"/>
      <c r="E90" s="88" t="s">
        <v>226</v>
      </c>
      <c r="F90" s="78">
        <f>+F89</f>
        <v>24</v>
      </c>
      <c r="H90" s="79" t="s">
        <v>105</v>
      </c>
      <c r="I90" s="80">
        <f t="shared" si="36"/>
        <v>0</v>
      </c>
      <c r="J90" s="81">
        <f t="shared" si="37"/>
        <v>24</v>
      </c>
      <c r="K90" s="82">
        <f t="shared" si="38"/>
        <v>0</v>
      </c>
      <c r="L90" s="83">
        <f t="shared" si="39"/>
        <v>0</v>
      </c>
      <c r="M90" s="84">
        <f t="shared" si="40"/>
        <v>0</v>
      </c>
      <c r="N90" s="85">
        <f t="shared" si="41"/>
        <v>0</v>
      </c>
      <c r="O90" s="85">
        <f t="shared" si="42"/>
        <v>0</v>
      </c>
      <c r="P90" s="83">
        <f t="shared" si="43"/>
        <v>0</v>
      </c>
      <c r="Q90" s="86">
        <f t="shared" si="44"/>
        <v>0</v>
      </c>
      <c r="R90" s="104"/>
    </row>
    <row r="91" spans="1:18" ht="15" thickBot="1" x14ac:dyDescent="0.35">
      <c r="A91" s="74" t="str">
        <f>IF(TRIM(H91)&lt;&gt;"",COUNTA(H$9:$H91)&amp;"","")</f>
        <v>71</v>
      </c>
      <c r="B91" s="75"/>
      <c r="C91" s="75"/>
      <c r="D91" s="76"/>
      <c r="E91" s="88" t="s">
        <v>221</v>
      </c>
      <c r="F91" s="78">
        <f>16+6</f>
        <v>22</v>
      </c>
      <c r="H91" s="79" t="s">
        <v>105</v>
      </c>
      <c r="I91" s="80">
        <f t="shared" ref="I91:I92" si="81">IF(F91=0,"",0)</f>
        <v>0</v>
      </c>
      <c r="J91" s="81">
        <f t="shared" ref="J91:J92" si="82">IF(F91=0,"",F91+(F91*I91))</f>
        <v>22</v>
      </c>
      <c r="K91" s="82">
        <f t="shared" ref="K91:K92" si="83">IF(F91=0,"",0)</f>
        <v>0</v>
      </c>
      <c r="L91" s="83">
        <f t="shared" ref="L91:L92" si="84">IF(F91=0,"",K91*J91)</f>
        <v>0</v>
      </c>
      <c r="M91" s="84">
        <f t="shared" ref="M91:M92" si="85">IF(F91=0,"",M$7)</f>
        <v>0</v>
      </c>
      <c r="N91" s="85">
        <f t="shared" ref="N91:N92" si="86">IF(F91=0,"",0)</f>
        <v>0</v>
      </c>
      <c r="O91" s="85">
        <f t="shared" ref="O91:O92" si="87">IF(F91=0,"",N91*J91)</f>
        <v>0</v>
      </c>
      <c r="P91" s="83">
        <f t="shared" ref="P91:P92" si="88">IF(F91=0,"",O91*M91)</f>
        <v>0</v>
      </c>
      <c r="Q91" s="86">
        <f t="shared" ref="Q91:Q92" si="89">IF(F91=0,"",L91+P91)</f>
        <v>0</v>
      </c>
      <c r="R91" s="104"/>
    </row>
    <row r="92" spans="1:18" ht="15" thickBot="1" x14ac:dyDescent="0.35">
      <c r="A92" s="74" t="str">
        <f>IF(TRIM(H92)&lt;&gt;"",COUNTA(H$9:$H92)&amp;"","")</f>
        <v>72</v>
      </c>
      <c r="B92" s="75"/>
      <c r="C92" s="75"/>
      <c r="D92" s="76"/>
      <c r="E92" s="88" t="s">
        <v>222</v>
      </c>
      <c r="F92" s="78">
        <f>+F91</f>
        <v>22</v>
      </c>
      <c r="H92" s="79" t="s">
        <v>105</v>
      </c>
      <c r="I92" s="80">
        <f t="shared" si="81"/>
        <v>0</v>
      </c>
      <c r="J92" s="81">
        <f t="shared" si="82"/>
        <v>22</v>
      </c>
      <c r="K92" s="82">
        <f t="shared" si="83"/>
        <v>0</v>
      </c>
      <c r="L92" s="83">
        <f t="shared" si="84"/>
        <v>0</v>
      </c>
      <c r="M92" s="84">
        <f t="shared" si="85"/>
        <v>0</v>
      </c>
      <c r="N92" s="85">
        <f t="shared" si="86"/>
        <v>0</v>
      </c>
      <c r="O92" s="85">
        <f t="shared" si="87"/>
        <v>0</v>
      </c>
      <c r="P92" s="83">
        <f t="shared" si="88"/>
        <v>0</v>
      </c>
      <c r="Q92" s="86">
        <f t="shared" si="89"/>
        <v>0</v>
      </c>
      <c r="R92" s="104"/>
    </row>
    <row r="93" spans="1:18" ht="15" thickBot="1" x14ac:dyDescent="0.35">
      <c r="A93" s="74" t="str">
        <f>IF(TRIM(H93)&lt;&gt;"",COUNTA(H$9:$H93)&amp;"","")</f>
        <v>73</v>
      </c>
      <c r="B93" s="75"/>
      <c r="C93" s="75"/>
      <c r="D93" s="76"/>
      <c r="E93" s="88" t="s">
        <v>229</v>
      </c>
      <c r="F93" s="78">
        <f>48+160</f>
        <v>208</v>
      </c>
      <c r="H93" s="79" t="s">
        <v>105</v>
      </c>
      <c r="I93" s="80">
        <f t="shared" si="36"/>
        <v>0</v>
      </c>
      <c r="J93" s="81">
        <f t="shared" si="37"/>
        <v>208</v>
      </c>
      <c r="K93" s="82">
        <f t="shared" si="38"/>
        <v>0</v>
      </c>
      <c r="L93" s="83">
        <f t="shared" si="39"/>
        <v>0</v>
      </c>
      <c r="M93" s="84">
        <f t="shared" si="40"/>
        <v>0</v>
      </c>
      <c r="N93" s="85">
        <f t="shared" si="41"/>
        <v>0</v>
      </c>
      <c r="O93" s="85">
        <f t="shared" si="42"/>
        <v>0</v>
      </c>
      <c r="P93" s="83">
        <f t="shared" si="43"/>
        <v>0</v>
      </c>
      <c r="Q93" s="86">
        <f t="shared" si="44"/>
        <v>0</v>
      </c>
      <c r="R93" s="104"/>
    </row>
    <row r="94" spans="1:18" x14ac:dyDescent="0.3">
      <c r="A94" s="74" t="str">
        <f>IF(TRIM(H94)&lt;&gt;"",COUNTA(H$9:$H94)&amp;"","")</f>
        <v>74</v>
      </c>
      <c r="B94" s="75"/>
      <c r="C94" s="75"/>
      <c r="D94" s="76"/>
      <c r="E94" s="88" t="s">
        <v>230</v>
      </c>
      <c r="F94" s="78">
        <f>+F93</f>
        <v>208</v>
      </c>
      <c r="H94" s="79" t="s">
        <v>105</v>
      </c>
      <c r="I94" s="80">
        <f t="shared" si="36"/>
        <v>0</v>
      </c>
      <c r="J94" s="81">
        <f t="shared" si="37"/>
        <v>208</v>
      </c>
      <c r="K94" s="82">
        <f t="shared" si="38"/>
        <v>0</v>
      </c>
      <c r="L94" s="83">
        <f t="shared" si="39"/>
        <v>0</v>
      </c>
      <c r="M94" s="84">
        <f t="shared" si="40"/>
        <v>0</v>
      </c>
      <c r="N94" s="85">
        <f t="shared" si="41"/>
        <v>0</v>
      </c>
      <c r="O94" s="85">
        <f t="shared" si="42"/>
        <v>0</v>
      </c>
      <c r="P94" s="83">
        <f t="shared" si="43"/>
        <v>0</v>
      </c>
      <c r="Q94" s="86">
        <f t="shared" si="44"/>
        <v>0</v>
      </c>
      <c r="R94" s="104"/>
    </row>
    <row r="95" spans="1:18" x14ac:dyDescent="0.3">
      <c r="A95" s="74" t="str">
        <f>IF(TRIM(H95)&lt;&gt;"",COUNTA(H$9:$H95)&amp;"","")</f>
        <v/>
      </c>
      <c r="B95" s="89"/>
      <c r="C95" s="89"/>
      <c r="D95" s="76"/>
      <c r="E95" s="90"/>
      <c r="F95" s="78"/>
      <c r="H95" s="79"/>
      <c r="I95" s="80" t="str">
        <f t="shared" si="36"/>
        <v/>
      </c>
      <c r="J95" s="81" t="str">
        <f t="shared" si="37"/>
        <v/>
      </c>
      <c r="K95" s="82" t="str">
        <f t="shared" si="38"/>
        <v/>
      </c>
      <c r="L95" s="83" t="str">
        <f t="shared" si="39"/>
        <v/>
      </c>
      <c r="M95" s="84" t="str">
        <f t="shared" si="40"/>
        <v/>
      </c>
      <c r="N95" s="85" t="str">
        <f t="shared" si="41"/>
        <v/>
      </c>
      <c r="O95" s="85" t="str">
        <f t="shared" si="42"/>
        <v/>
      </c>
      <c r="P95" s="83" t="str">
        <f t="shared" si="43"/>
        <v/>
      </c>
      <c r="Q95" s="86" t="str">
        <f t="shared" si="44"/>
        <v/>
      </c>
      <c r="R95" s="87"/>
    </row>
    <row r="96" spans="1:18" x14ac:dyDescent="0.3">
      <c r="A96" s="74" t="str">
        <f>IF(TRIM(H96)&lt;&gt;"",COUNTA(H$9:$H96)&amp;"","")</f>
        <v/>
      </c>
      <c r="B96" s="75"/>
      <c r="C96" s="75"/>
      <c r="D96" s="76"/>
      <c r="E96" s="105" t="s">
        <v>185</v>
      </c>
      <c r="F96" s="78"/>
      <c r="H96" s="79"/>
      <c r="I96" s="80" t="str">
        <f t="shared" si="36"/>
        <v/>
      </c>
      <c r="J96" s="81" t="str">
        <f t="shared" si="37"/>
        <v/>
      </c>
      <c r="K96" s="82" t="str">
        <f t="shared" si="38"/>
        <v/>
      </c>
      <c r="L96" s="83" t="str">
        <f t="shared" si="39"/>
        <v/>
      </c>
      <c r="M96" s="84" t="str">
        <f t="shared" si="40"/>
        <v/>
      </c>
      <c r="N96" s="85" t="str">
        <f t="shared" si="41"/>
        <v/>
      </c>
      <c r="O96" s="85" t="str">
        <f t="shared" si="42"/>
        <v/>
      </c>
      <c r="P96" s="83" t="str">
        <f t="shared" si="43"/>
        <v/>
      </c>
      <c r="Q96" s="86" t="str">
        <f t="shared" si="44"/>
        <v/>
      </c>
      <c r="R96" s="104"/>
    </row>
    <row r="97" spans="1:18" ht="28.2" thickBot="1" x14ac:dyDescent="0.35">
      <c r="A97" s="74" t="str">
        <f>IF(TRIM(H97)&lt;&gt;"",COUNTA(H$9:$H97)&amp;"","")</f>
        <v>75</v>
      </c>
      <c r="B97" s="75"/>
      <c r="C97" s="75"/>
      <c r="D97" s="76"/>
      <c r="E97" s="88" t="s">
        <v>235</v>
      </c>
      <c r="F97" s="78">
        <v>1</v>
      </c>
      <c r="H97" s="79" t="s">
        <v>105</v>
      </c>
      <c r="I97" s="80">
        <f t="shared" si="36"/>
        <v>0</v>
      </c>
      <c r="J97" s="81">
        <f t="shared" si="37"/>
        <v>1</v>
      </c>
      <c r="K97" s="82">
        <f t="shared" si="38"/>
        <v>0</v>
      </c>
      <c r="L97" s="83">
        <f t="shared" si="39"/>
        <v>0</v>
      </c>
      <c r="M97" s="84">
        <f t="shared" si="40"/>
        <v>0</v>
      </c>
      <c r="N97" s="85">
        <f t="shared" si="41"/>
        <v>0</v>
      </c>
      <c r="O97" s="85">
        <f t="shared" si="42"/>
        <v>0</v>
      </c>
      <c r="P97" s="83">
        <f t="shared" si="43"/>
        <v>0</v>
      </c>
      <c r="Q97" s="86">
        <f t="shared" si="44"/>
        <v>0</v>
      </c>
      <c r="R97" s="104"/>
    </row>
    <row r="98" spans="1:18" ht="28.2" thickBot="1" x14ac:dyDescent="0.35">
      <c r="A98" s="74" t="str">
        <f>IF(TRIM(H98)&lt;&gt;"",COUNTA(H$9:$H98)&amp;"","")</f>
        <v>76</v>
      </c>
      <c r="B98" s="75"/>
      <c r="C98" s="75"/>
      <c r="D98" s="76"/>
      <c r="E98" s="88" t="s">
        <v>236</v>
      </c>
      <c r="F98" s="78">
        <v>1</v>
      </c>
      <c r="H98" s="79" t="s">
        <v>105</v>
      </c>
      <c r="I98" s="80">
        <f t="shared" si="36"/>
        <v>0</v>
      </c>
      <c r="J98" s="81">
        <f t="shared" si="37"/>
        <v>1</v>
      </c>
      <c r="K98" s="82">
        <f t="shared" si="38"/>
        <v>0</v>
      </c>
      <c r="L98" s="83">
        <f t="shared" si="39"/>
        <v>0</v>
      </c>
      <c r="M98" s="84">
        <f t="shared" si="40"/>
        <v>0</v>
      </c>
      <c r="N98" s="85">
        <f t="shared" si="41"/>
        <v>0</v>
      </c>
      <c r="O98" s="85">
        <f t="shared" si="42"/>
        <v>0</v>
      </c>
      <c r="P98" s="83">
        <f t="shared" si="43"/>
        <v>0</v>
      </c>
      <c r="Q98" s="86">
        <f t="shared" si="44"/>
        <v>0</v>
      </c>
      <c r="R98" s="104"/>
    </row>
    <row r="99" spans="1:18" ht="28.2" thickBot="1" x14ac:dyDescent="0.35">
      <c r="A99" s="74" t="str">
        <f>IF(TRIM(H99)&lt;&gt;"",COUNTA(H$9:$H99)&amp;"","")</f>
        <v>77</v>
      </c>
      <c r="B99" s="75"/>
      <c r="C99" s="75"/>
      <c r="D99" s="76"/>
      <c r="E99" s="88" t="s">
        <v>237</v>
      </c>
      <c r="F99" s="78">
        <v>1</v>
      </c>
      <c r="H99" s="79" t="s">
        <v>105</v>
      </c>
      <c r="I99" s="80">
        <f t="shared" si="36"/>
        <v>0</v>
      </c>
      <c r="J99" s="81">
        <f t="shared" si="37"/>
        <v>1</v>
      </c>
      <c r="K99" s="82">
        <f t="shared" si="38"/>
        <v>0</v>
      </c>
      <c r="L99" s="83">
        <f t="shared" si="39"/>
        <v>0</v>
      </c>
      <c r="M99" s="84">
        <f t="shared" si="40"/>
        <v>0</v>
      </c>
      <c r="N99" s="85">
        <f t="shared" si="41"/>
        <v>0</v>
      </c>
      <c r="O99" s="85">
        <f t="shared" si="42"/>
        <v>0</v>
      </c>
      <c r="P99" s="83">
        <f t="shared" si="43"/>
        <v>0</v>
      </c>
      <c r="Q99" s="86">
        <f t="shared" si="44"/>
        <v>0</v>
      </c>
      <c r="R99" s="104"/>
    </row>
    <row r="100" spans="1:18" ht="28.2" thickBot="1" x14ac:dyDescent="0.35">
      <c r="A100" s="74" t="str">
        <f>IF(TRIM(H100)&lt;&gt;"",COUNTA(H$9:$H100)&amp;"","")</f>
        <v>78</v>
      </c>
      <c r="B100" s="75"/>
      <c r="C100" s="75"/>
      <c r="D100" s="76"/>
      <c r="E100" s="88" t="s">
        <v>238</v>
      </c>
      <c r="F100" s="78">
        <v>1</v>
      </c>
      <c r="H100" s="79" t="s">
        <v>105</v>
      </c>
      <c r="I100" s="80">
        <f t="shared" si="36"/>
        <v>0</v>
      </c>
      <c r="J100" s="81">
        <f t="shared" si="37"/>
        <v>1</v>
      </c>
      <c r="K100" s="82">
        <f t="shared" si="38"/>
        <v>0</v>
      </c>
      <c r="L100" s="83">
        <f t="shared" si="39"/>
        <v>0</v>
      </c>
      <c r="M100" s="84">
        <f t="shared" si="40"/>
        <v>0</v>
      </c>
      <c r="N100" s="85">
        <f t="shared" si="41"/>
        <v>0</v>
      </c>
      <c r="O100" s="85">
        <f t="shared" si="42"/>
        <v>0</v>
      </c>
      <c r="P100" s="83">
        <f t="shared" si="43"/>
        <v>0</v>
      </c>
      <c r="Q100" s="86">
        <f t="shared" si="44"/>
        <v>0</v>
      </c>
      <c r="R100" s="104"/>
    </row>
    <row r="101" spans="1:18" ht="28.2" thickBot="1" x14ac:dyDescent="0.35">
      <c r="A101" s="74" t="str">
        <f>IF(TRIM(H101)&lt;&gt;"",COUNTA(H$9:$H101)&amp;"","")</f>
        <v>79</v>
      </c>
      <c r="B101" s="75"/>
      <c r="C101" s="75"/>
      <c r="D101" s="76"/>
      <c r="E101" s="88" t="s">
        <v>239</v>
      </c>
      <c r="F101" s="78">
        <v>1</v>
      </c>
      <c r="H101" s="79" t="s">
        <v>105</v>
      </c>
      <c r="I101" s="80">
        <f t="shared" si="36"/>
        <v>0</v>
      </c>
      <c r="J101" s="81">
        <f t="shared" si="37"/>
        <v>1</v>
      </c>
      <c r="K101" s="82">
        <f t="shared" si="38"/>
        <v>0</v>
      </c>
      <c r="L101" s="83">
        <f t="shared" si="39"/>
        <v>0</v>
      </c>
      <c r="M101" s="84">
        <f t="shared" si="40"/>
        <v>0</v>
      </c>
      <c r="N101" s="85">
        <f t="shared" si="41"/>
        <v>0</v>
      </c>
      <c r="O101" s="85">
        <f t="shared" si="42"/>
        <v>0</v>
      </c>
      <c r="P101" s="83">
        <f t="shared" si="43"/>
        <v>0</v>
      </c>
      <c r="Q101" s="86">
        <f t="shared" si="44"/>
        <v>0</v>
      </c>
      <c r="R101" s="104"/>
    </row>
    <row r="102" spans="1:18" ht="28.2" thickBot="1" x14ac:dyDescent="0.35">
      <c r="A102" s="74" t="str">
        <f>IF(TRIM(H102)&lt;&gt;"",COUNTA(H$9:$H102)&amp;"","")</f>
        <v>80</v>
      </c>
      <c r="B102" s="75"/>
      <c r="C102" s="75"/>
      <c r="D102" s="76"/>
      <c r="E102" s="88" t="s">
        <v>240</v>
      </c>
      <c r="F102" s="78">
        <v>1</v>
      </c>
      <c r="H102" s="79" t="s">
        <v>105</v>
      </c>
      <c r="I102" s="80">
        <f t="shared" si="36"/>
        <v>0</v>
      </c>
      <c r="J102" s="81">
        <f t="shared" si="37"/>
        <v>1</v>
      </c>
      <c r="K102" s="82">
        <f t="shared" si="38"/>
        <v>0</v>
      </c>
      <c r="L102" s="83">
        <f t="shared" si="39"/>
        <v>0</v>
      </c>
      <c r="M102" s="84">
        <f t="shared" si="40"/>
        <v>0</v>
      </c>
      <c r="N102" s="85">
        <f t="shared" si="41"/>
        <v>0</v>
      </c>
      <c r="O102" s="85">
        <f t="shared" si="42"/>
        <v>0</v>
      </c>
      <c r="P102" s="83">
        <f t="shared" si="43"/>
        <v>0</v>
      </c>
      <c r="Q102" s="86">
        <f t="shared" si="44"/>
        <v>0</v>
      </c>
      <c r="R102" s="104"/>
    </row>
    <row r="103" spans="1:18" ht="28.2" thickBot="1" x14ac:dyDescent="0.35">
      <c r="A103" s="74" t="str">
        <f>IF(TRIM(H103)&lt;&gt;"",COUNTA(H$9:$H103)&amp;"","")</f>
        <v>81</v>
      </c>
      <c r="B103" s="75"/>
      <c r="C103" s="75"/>
      <c r="D103" s="76"/>
      <c r="E103" s="88" t="s">
        <v>241</v>
      </c>
      <c r="F103" s="78">
        <v>1</v>
      </c>
      <c r="H103" s="79" t="s">
        <v>105</v>
      </c>
      <c r="I103" s="80">
        <f t="shared" si="36"/>
        <v>0</v>
      </c>
      <c r="J103" s="81">
        <f t="shared" si="37"/>
        <v>1</v>
      </c>
      <c r="K103" s="82">
        <f t="shared" si="38"/>
        <v>0</v>
      </c>
      <c r="L103" s="83">
        <f t="shared" si="39"/>
        <v>0</v>
      </c>
      <c r="M103" s="84">
        <f t="shared" si="40"/>
        <v>0</v>
      </c>
      <c r="N103" s="85">
        <f t="shared" si="41"/>
        <v>0</v>
      </c>
      <c r="O103" s="85">
        <f t="shared" si="42"/>
        <v>0</v>
      </c>
      <c r="P103" s="83">
        <f t="shared" si="43"/>
        <v>0</v>
      </c>
      <c r="Q103" s="86">
        <f t="shared" si="44"/>
        <v>0</v>
      </c>
      <c r="R103" s="104"/>
    </row>
    <row r="104" spans="1:18" ht="28.2" thickBot="1" x14ac:dyDescent="0.35">
      <c r="A104" s="74" t="str">
        <f>IF(TRIM(H104)&lt;&gt;"",COUNTA(H$9:$H104)&amp;"","")</f>
        <v>82</v>
      </c>
      <c r="B104" s="75"/>
      <c r="C104" s="75"/>
      <c r="D104" s="76"/>
      <c r="E104" s="88" t="s">
        <v>242</v>
      </c>
      <c r="F104" s="78">
        <v>1</v>
      </c>
      <c r="H104" s="79" t="s">
        <v>105</v>
      </c>
      <c r="I104" s="80">
        <f t="shared" si="36"/>
        <v>0</v>
      </c>
      <c r="J104" s="81">
        <f t="shared" si="37"/>
        <v>1</v>
      </c>
      <c r="K104" s="82">
        <f t="shared" si="38"/>
        <v>0</v>
      </c>
      <c r="L104" s="83">
        <f t="shared" si="39"/>
        <v>0</v>
      </c>
      <c r="M104" s="84">
        <f t="shared" si="40"/>
        <v>0</v>
      </c>
      <c r="N104" s="85">
        <f t="shared" si="41"/>
        <v>0</v>
      </c>
      <c r="O104" s="85">
        <f t="shared" si="42"/>
        <v>0</v>
      </c>
      <c r="P104" s="83">
        <f t="shared" si="43"/>
        <v>0</v>
      </c>
      <c r="Q104" s="86">
        <f t="shared" si="44"/>
        <v>0</v>
      </c>
      <c r="R104" s="104"/>
    </row>
    <row r="105" spans="1:18" ht="28.2" thickBot="1" x14ac:dyDescent="0.35">
      <c r="A105" s="74" t="str">
        <f>IF(TRIM(H105)&lt;&gt;"",COUNTA(H$9:$H105)&amp;"","")</f>
        <v>83</v>
      </c>
      <c r="B105" s="75"/>
      <c r="C105" s="75"/>
      <c r="D105" s="76"/>
      <c r="E105" s="88" t="s">
        <v>243</v>
      </c>
      <c r="F105" s="78">
        <v>1</v>
      </c>
      <c r="H105" s="79" t="s">
        <v>105</v>
      </c>
      <c r="I105" s="80">
        <f t="shared" si="36"/>
        <v>0</v>
      </c>
      <c r="J105" s="81">
        <f t="shared" si="37"/>
        <v>1</v>
      </c>
      <c r="K105" s="82">
        <f t="shared" si="38"/>
        <v>0</v>
      </c>
      <c r="L105" s="83">
        <f t="shared" si="39"/>
        <v>0</v>
      </c>
      <c r="M105" s="84">
        <f t="shared" si="40"/>
        <v>0</v>
      </c>
      <c r="N105" s="85">
        <f t="shared" si="41"/>
        <v>0</v>
      </c>
      <c r="O105" s="85">
        <f t="shared" si="42"/>
        <v>0</v>
      </c>
      <c r="P105" s="83">
        <f t="shared" si="43"/>
        <v>0</v>
      </c>
      <c r="Q105" s="86">
        <f t="shared" si="44"/>
        <v>0</v>
      </c>
      <c r="R105" s="104"/>
    </row>
    <row r="106" spans="1:18" ht="28.2" thickBot="1" x14ac:dyDescent="0.35">
      <c r="A106" s="74" t="str">
        <f>IF(TRIM(H106)&lt;&gt;"",COUNTA(H$9:$H106)&amp;"","")</f>
        <v>84</v>
      </c>
      <c r="B106" s="75"/>
      <c r="C106" s="75"/>
      <c r="D106" s="76"/>
      <c r="E106" s="88" t="s">
        <v>244</v>
      </c>
      <c r="F106" s="78">
        <v>1</v>
      </c>
      <c r="H106" s="79" t="s">
        <v>105</v>
      </c>
      <c r="I106" s="80">
        <f t="shared" si="36"/>
        <v>0</v>
      </c>
      <c r="J106" s="81">
        <f t="shared" si="37"/>
        <v>1</v>
      </c>
      <c r="K106" s="82">
        <f t="shared" si="38"/>
        <v>0</v>
      </c>
      <c r="L106" s="83">
        <f t="shared" si="39"/>
        <v>0</v>
      </c>
      <c r="M106" s="84">
        <f t="shared" si="40"/>
        <v>0</v>
      </c>
      <c r="N106" s="85">
        <f t="shared" si="41"/>
        <v>0</v>
      </c>
      <c r="O106" s="85">
        <f t="shared" si="42"/>
        <v>0</v>
      </c>
      <c r="P106" s="83">
        <f t="shared" si="43"/>
        <v>0</v>
      </c>
      <c r="Q106" s="86">
        <f t="shared" si="44"/>
        <v>0</v>
      </c>
      <c r="R106" s="104"/>
    </row>
    <row r="107" spans="1:18" ht="28.2" thickBot="1" x14ac:dyDescent="0.35">
      <c r="A107" s="74" t="str">
        <f>IF(TRIM(H107)&lt;&gt;"",COUNTA(H$9:$H107)&amp;"","")</f>
        <v>85</v>
      </c>
      <c r="B107" s="75"/>
      <c r="C107" s="75"/>
      <c r="D107" s="76"/>
      <c r="E107" s="88" t="s">
        <v>245</v>
      </c>
      <c r="F107" s="78">
        <v>1</v>
      </c>
      <c r="H107" s="79" t="s">
        <v>105</v>
      </c>
      <c r="I107" s="80">
        <f t="shared" si="36"/>
        <v>0</v>
      </c>
      <c r="J107" s="81">
        <f t="shared" si="37"/>
        <v>1</v>
      </c>
      <c r="K107" s="82">
        <f t="shared" si="38"/>
        <v>0</v>
      </c>
      <c r="L107" s="83">
        <f t="shared" si="39"/>
        <v>0</v>
      </c>
      <c r="M107" s="84">
        <f t="shared" si="40"/>
        <v>0</v>
      </c>
      <c r="N107" s="85">
        <f t="shared" si="41"/>
        <v>0</v>
      </c>
      <c r="O107" s="85">
        <f t="shared" si="42"/>
        <v>0</v>
      </c>
      <c r="P107" s="83">
        <f t="shared" si="43"/>
        <v>0</v>
      </c>
      <c r="Q107" s="86">
        <f t="shared" si="44"/>
        <v>0</v>
      </c>
      <c r="R107" s="104"/>
    </row>
    <row r="108" spans="1:18" ht="28.2" thickBot="1" x14ac:dyDescent="0.35">
      <c r="A108" s="74" t="str">
        <f>IF(TRIM(H108)&lt;&gt;"",COUNTA(H$9:$H108)&amp;"","")</f>
        <v>86</v>
      </c>
      <c r="B108" s="75"/>
      <c r="C108" s="75"/>
      <c r="D108" s="76"/>
      <c r="E108" s="88" t="s">
        <v>246</v>
      </c>
      <c r="F108" s="78">
        <v>1</v>
      </c>
      <c r="H108" s="79" t="s">
        <v>105</v>
      </c>
      <c r="I108" s="80">
        <f t="shared" si="36"/>
        <v>0</v>
      </c>
      <c r="J108" s="81">
        <f t="shared" si="37"/>
        <v>1</v>
      </c>
      <c r="K108" s="82">
        <f t="shared" si="38"/>
        <v>0</v>
      </c>
      <c r="L108" s="83">
        <f t="shared" si="39"/>
        <v>0</v>
      </c>
      <c r="M108" s="84">
        <f t="shared" si="40"/>
        <v>0</v>
      </c>
      <c r="N108" s="85">
        <f t="shared" si="41"/>
        <v>0</v>
      </c>
      <c r="O108" s="85">
        <f t="shared" si="42"/>
        <v>0</v>
      </c>
      <c r="P108" s="83">
        <f t="shared" si="43"/>
        <v>0</v>
      </c>
      <c r="Q108" s="86">
        <f t="shared" si="44"/>
        <v>0</v>
      </c>
      <c r="R108" s="104"/>
    </row>
    <row r="109" spans="1:18" ht="28.2" thickBot="1" x14ac:dyDescent="0.35">
      <c r="A109" s="74" t="str">
        <f>IF(TRIM(H109)&lt;&gt;"",COUNTA(H$9:$H109)&amp;"","")</f>
        <v>87</v>
      </c>
      <c r="B109" s="75"/>
      <c r="C109" s="75"/>
      <c r="D109" s="76"/>
      <c r="E109" s="88" t="s">
        <v>247</v>
      </c>
      <c r="F109" s="78">
        <v>1</v>
      </c>
      <c r="H109" s="79" t="s">
        <v>105</v>
      </c>
      <c r="I109" s="80">
        <f t="shared" si="36"/>
        <v>0</v>
      </c>
      <c r="J109" s="81">
        <f t="shared" si="37"/>
        <v>1</v>
      </c>
      <c r="K109" s="82">
        <f t="shared" si="38"/>
        <v>0</v>
      </c>
      <c r="L109" s="83">
        <f t="shared" si="39"/>
        <v>0</v>
      </c>
      <c r="M109" s="84">
        <f t="shared" si="40"/>
        <v>0</v>
      </c>
      <c r="N109" s="85">
        <f t="shared" si="41"/>
        <v>0</v>
      </c>
      <c r="O109" s="85">
        <f t="shared" si="42"/>
        <v>0</v>
      </c>
      <c r="P109" s="83">
        <f t="shared" si="43"/>
        <v>0</v>
      </c>
      <c r="Q109" s="86">
        <f t="shared" si="44"/>
        <v>0</v>
      </c>
      <c r="R109" s="104"/>
    </row>
    <row r="110" spans="1:18" ht="28.2" thickBot="1" x14ac:dyDescent="0.35">
      <c r="A110" s="74" t="str">
        <f>IF(TRIM(H110)&lt;&gt;"",COUNTA(H$9:$H110)&amp;"","")</f>
        <v>88</v>
      </c>
      <c r="B110" s="75"/>
      <c r="C110" s="75"/>
      <c r="D110" s="76"/>
      <c r="E110" s="88" t="s">
        <v>248</v>
      </c>
      <c r="F110" s="78">
        <v>1</v>
      </c>
      <c r="H110" s="79" t="s">
        <v>105</v>
      </c>
      <c r="I110" s="80">
        <f t="shared" si="36"/>
        <v>0</v>
      </c>
      <c r="J110" s="81">
        <f t="shared" si="37"/>
        <v>1</v>
      </c>
      <c r="K110" s="82">
        <f t="shared" si="38"/>
        <v>0</v>
      </c>
      <c r="L110" s="83">
        <f t="shared" si="39"/>
        <v>0</v>
      </c>
      <c r="M110" s="84">
        <f t="shared" si="40"/>
        <v>0</v>
      </c>
      <c r="N110" s="85">
        <f t="shared" si="41"/>
        <v>0</v>
      </c>
      <c r="O110" s="85">
        <f t="shared" si="42"/>
        <v>0</v>
      </c>
      <c r="P110" s="83">
        <f t="shared" si="43"/>
        <v>0</v>
      </c>
      <c r="Q110" s="86">
        <f t="shared" si="44"/>
        <v>0</v>
      </c>
      <c r="R110" s="104"/>
    </row>
    <row r="111" spans="1:18" ht="28.2" thickBot="1" x14ac:dyDescent="0.35">
      <c r="A111" s="74" t="str">
        <f>IF(TRIM(H111)&lt;&gt;"",COUNTA(H$9:$H111)&amp;"","")</f>
        <v>89</v>
      </c>
      <c r="B111" s="75"/>
      <c r="C111" s="75"/>
      <c r="D111" s="76"/>
      <c r="E111" s="88" t="s">
        <v>249</v>
      </c>
      <c r="F111" s="78">
        <v>1</v>
      </c>
      <c r="H111" s="79" t="s">
        <v>105</v>
      </c>
      <c r="I111" s="80">
        <f t="shared" si="36"/>
        <v>0</v>
      </c>
      <c r="J111" s="81">
        <f t="shared" si="37"/>
        <v>1</v>
      </c>
      <c r="K111" s="82">
        <f t="shared" si="38"/>
        <v>0</v>
      </c>
      <c r="L111" s="83">
        <f t="shared" si="39"/>
        <v>0</v>
      </c>
      <c r="M111" s="84">
        <f t="shared" si="40"/>
        <v>0</v>
      </c>
      <c r="N111" s="85">
        <f t="shared" si="41"/>
        <v>0</v>
      </c>
      <c r="O111" s="85">
        <f t="shared" si="42"/>
        <v>0</v>
      </c>
      <c r="P111" s="83">
        <f t="shared" si="43"/>
        <v>0</v>
      </c>
      <c r="Q111" s="86">
        <f t="shared" si="44"/>
        <v>0</v>
      </c>
      <c r="R111" s="104"/>
    </row>
    <row r="112" spans="1:18" ht="28.2" thickBot="1" x14ac:dyDescent="0.35">
      <c r="A112" s="74" t="str">
        <f>IF(TRIM(H112)&lt;&gt;"",COUNTA(H$9:$H112)&amp;"","")</f>
        <v>90</v>
      </c>
      <c r="B112" s="75"/>
      <c r="C112" s="75"/>
      <c r="D112" s="76"/>
      <c r="E112" s="88" t="s">
        <v>250</v>
      </c>
      <c r="F112" s="78">
        <v>1</v>
      </c>
      <c r="H112" s="79" t="s">
        <v>105</v>
      </c>
      <c r="I112" s="80">
        <f t="shared" si="36"/>
        <v>0</v>
      </c>
      <c r="J112" s="81">
        <f t="shared" si="37"/>
        <v>1</v>
      </c>
      <c r="K112" s="82">
        <f t="shared" si="38"/>
        <v>0</v>
      </c>
      <c r="L112" s="83">
        <f t="shared" si="39"/>
        <v>0</v>
      </c>
      <c r="M112" s="84">
        <f t="shared" si="40"/>
        <v>0</v>
      </c>
      <c r="N112" s="85">
        <f t="shared" si="41"/>
        <v>0</v>
      </c>
      <c r="O112" s="85">
        <f t="shared" si="42"/>
        <v>0</v>
      </c>
      <c r="P112" s="83">
        <f t="shared" si="43"/>
        <v>0</v>
      </c>
      <c r="Q112" s="86">
        <f t="shared" si="44"/>
        <v>0</v>
      </c>
      <c r="R112" s="104"/>
    </row>
    <row r="113" spans="1:18" ht="28.2" thickBot="1" x14ac:dyDescent="0.35">
      <c r="A113" s="74" t="str">
        <f>IF(TRIM(H113)&lt;&gt;"",COUNTA(H$9:$H113)&amp;"","")</f>
        <v>91</v>
      </c>
      <c r="B113" s="75"/>
      <c r="C113" s="75"/>
      <c r="D113" s="76"/>
      <c r="E113" s="88" t="s">
        <v>251</v>
      </c>
      <c r="F113" s="78">
        <v>1</v>
      </c>
      <c r="H113" s="79" t="s">
        <v>105</v>
      </c>
      <c r="I113" s="80">
        <f t="shared" si="36"/>
        <v>0</v>
      </c>
      <c r="J113" s="81">
        <f t="shared" si="37"/>
        <v>1</v>
      </c>
      <c r="K113" s="82">
        <f t="shared" si="38"/>
        <v>0</v>
      </c>
      <c r="L113" s="83">
        <f t="shared" si="39"/>
        <v>0</v>
      </c>
      <c r="M113" s="84">
        <f t="shared" si="40"/>
        <v>0</v>
      </c>
      <c r="N113" s="85">
        <f t="shared" si="41"/>
        <v>0</v>
      </c>
      <c r="O113" s="85">
        <f t="shared" si="42"/>
        <v>0</v>
      </c>
      <c r="P113" s="83">
        <f t="shared" si="43"/>
        <v>0</v>
      </c>
      <c r="Q113" s="86">
        <f t="shared" si="44"/>
        <v>0</v>
      </c>
      <c r="R113" s="104"/>
    </row>
    <row r="114" spans="1:18" ht="28.2" thickBot="1" x14ac:dyDescent="0.35">
      <c r="A114" s="74" t="str">
        <f>IF(TRIM(H114)&lt;&gt;"",COUNTA(H$9:$H114)&amp;"","")</f>
        <v>92</v>
      </c>
      <c r="B114" s="75"/>
      <c r="C114" s="75"/>
      <c r="D114" s="76"/>
      <c r="E114" s="88" t="s">
        <v>252</v>
      </c>
      <c r="F114" s="78">
        <v>1</v>
      </c>
      <c r="H114" s="79" t="s">
        <v>105</v>
      </c>
      <c r="I114" s="80">
        <f t="shared" si="36"/>
        <v>0</v>
      </c>
      <c r="J114" s="81">
        <f t="shared" si="37"/>
        <v>1</v>
      </c>
      <c r="K114" s="82">
        <f t="shared" si="38"/>
        <v>0</v>
      </c>
      <c r="L114" s="83">
        <f t="shared" si="39"/>
        <v>0</v>
      </c>
      <c r="M114" s="84">
        <f t="shared" si="40"/>
        <v>0</v>
      </c>
      <c r="N114" s="85">
        <f t="shared" si="41"/>
        <v>0</v>
      </c>
      <c r="O114" s="85">
        <f t="shared" si="42"/>
        <v>0</v>
      </c>
      <c r="P114" s="83">
        <f t="shared" si="43"/>
        <v>0</v>
      </c>
      <c r="Q114" s="86">
        <f t="shared" si="44"/>
        <v>0</v>
      </c>
      <c r="R114" s="104"/>
    </row>
    <row r="115" spans="1:18" ht="28.2" thickBot="1" x14ac:dyDescent="0.35">
      <c r="A115" s="74" t="str">
        <f>IF(TRIM(H115)&lt;&gt;"",COUNTA(H$9:$H115)&amp;"","")</f>
        <v>93</v>
      </c>
      <c r="B115" s="75"/>
      <c r="C115" s="75"/>
      <c r="D115" s="76"/>
      <c r="E115" s="88" t="s">
        <v>253</v>
      </c>
      <c r="F115" s="78">
        <v>1</v>
      </c>
      <c r="H115" s="79" t="s">
        <v>105</v>
      </c>
      <c r="I115" s="80">
        <f t="shared" si="36"/>
        <v>0</v>
      </c>
      <c r="J115" s="81">
        <f t="shared" si="37"/>
        <v>1</v>
      </c>
      <c r="K115" s="82">
        <f t="shared" si="38"/>
        <v>0</v>
      </c>
      <c r="L115" s="83">
        <f t="shared" si="39"/>
        <v>0</v>
      </c>
      <c r="M115" s="84">
        <f t="shared" si="40"/>
        <v>0</v>
      </c>
      <c r="N115" s="85">
        <f t="shared" si="41"/>
        <v>0</v>
      </c>
      <c r="O115" s="85">
        <f t="shared" si="42"/>
        <v>0</v>
      </c>
      <c r="P115" s="83">
        <f t="shared" si="43"/>
        <v>0</v>
      </c>
      <c r="Q115" s="86">
        <f t="shared" si="44"/>
        <v>0</v>
      </c>
      <c r="R115" s="104"/>
    </row>
    <row r="116" spans="1:18" ht="28.2" thickBot="1" x14ac:dyDescent="0.35">
      <c r="A116" s="74" t="str">
        <f>IF(TRIM(H116)&lt;&gt;"",COUNTA(H$9:$H116)&amp;"","")</f>
        <v>94</v>
      </c>
      <c r="B116" s="75"/>
      <c r="C116" s="75"/>
      <c r="D116" s="76"/>
      <c r="E116" s="88" t="s">
        <v>254</v>
      </c>
      <c r="F116" s="78">
        <v>1</v>
      </c>
      <c r="H116" s="79" t="s">
        <v>105</v>
      </c>
      <c r="I116" s="80">
        <f t="shared" si="36"/>
        <v>0</v>
      </c>
      <c r="J116" s="81">
        <f t="shared" si="37"/>
        <v>1</v>
      </c>
      <c r="K116" s="82">
        <f t="shared" si="38"/>
        <v>0</v>
      </c>
      <c r="L116" s="83">
        <f t="shared" si="39"/>
        <v>0</v>
      </c>
      <c r="M116" s="84">
        <f t="shared" si="40"/>
        <v>0</v>
      </c>
      <c r="N116" s="85">
        <f t="shared" si="41"/>
        <v>0</v>
      </c>
      <c r="O116" s="85">
        <f t="shared" si="42"/>
        <v>0</v>
      </c>
      <c r="P116" s="83">
        <f t="shared" si="43"/>
        <v>0</v>
      </c>
      <c r="Q116" s="86">
        <f t="shared" si="44"/>
        <v>0</v>
      </c>
      <c r="R116" s="104"/>
    </row>
    <row r="117" spans="1:18" ht="28.2" thickBot="1" x14ac:dyDescent="0.35">
      <c r="A117" s="74" t="str">
        <f>IF(TRIM(H117)&lt;&gt;"",COUNTA(H$9:$H117)&amp;"","")</f>
        <v>95</v>
      </c>
      <c r="B117" s="75"/>
      <c r="C117" s="75"/>
      <c r="D117" s="76"/>
      <c r="E117" s="88" t="s">
        <v>255</v>
      </c>
      <c r="F117" s="78">
        <v>1</v>
      </c>
      <c r="H117" s="79" t="s">
        <v>105</v>
      </c>
      <c r="I117" s="80">
        <f t="shared" si="36"/>
        <v>0</v>
      </c>
      <c r="J117" s="81">
        <f t="shared" si="37"/>
        <v>1</v>
      </c>
      <c r="K117" s="82">
        <f t="shared" si="38"/>
        <v>0</v>
      </c>
      <c r="L117" s="83">
        <f t="shared" si="39"/>
        <v>0</v>
      </c>
      <c r="M117" s="84">
        <f t="shared" si="40"/>
        <v>0</v>
      </c>
      <c r="N117" s="85">
        <f t="shared" si="41"/>
        <v>0</v>
      </c>
      <c r="O117" s="85">
        <f t="shared" si="42"/>
        <v>0</v>
      </c>
      <c r="P117" s="83">
        <f t="shared" si="43"/>
        <v>0</v>
      </c>
      <c r="Q117" s="86">
        <f t="shared" si="44"/>
        <v>0</v>
      </c>
      <c r="R117" s="104"/>
    </row>
    <row r="118" spans="1:18" ht="28.2" thickBot="1" x14ac:dyDescent="0.35">
      <c r="A118" s="74" t="str">
        <f>IF(TRIM(H118)&lt;&gt;"",COUNTA(H$9:$H118)&amp;"","")</f>
        <v>96</v>
      </c>
      <c r="B118" s="75"/>
      <c r="C118" s="75"/>
      <c r="D118" s="76"/>
      <c r="E118" s="88" t="s">
        <v>256</v>
      </c>
      <c r="F118" s="78">
        <v>1</v>
      </c>
      <c r="H118" s="79" t="s">
        <v>105</v>
      </c>
      <c r="I118" s="80">
        <f t="shared" si="36"/>
        <v>0</v>
      </c>
      <c r="J118" s="81">
        <f t="shared" si="37"/>
        <v>1</v>
      </c>
      <c r="K118" s="82">
        <f t="shared" si="38"/>
        <v>0</v>
      </c>
      <c r="L118" s="83">
        <f t="shared" si="39"/>
        <v>0</v>
      </c>
      <c r="M118" s="84">
        <f t="shared" si="40"/>
        <v>0</v>
      </c>
      <c r="N118" s="85">
        <f t="shared" si="41"/>
        <v>0</v>
      </c>
      <c r="O118" s="85">
        <f t="shared" si="42"/>
        <v>0</v>
      </c>
      <c r="P118" s="83">
        <f t="shared" si="43"/>
        <v>0</v>
      </c>
      <c r="Q118" s="86">
        <f t="shared" si="44"/>
        <v>0</v>
      </c>
      <c r="R118" s="104"/>
    </row>
    <row r="119" spans="1:18" ht="28.2" thickBot="1" x14ac:dyDescent="0.35">
      <c r="A119" s="74" t="str">
        <f>IF(TRIM(H119)&lt;&gt;"",COUNTA(H$9:$H119)&amp;"","")</f>
        <v>97</v>
      </c>
      <c r="B119" s="75"/>
      <c r="C119" s="75"/>
      <c r="D119" s="76"/>
      <c r="E119" s="88" t="s">
        <v>257</v>
      </c>
      <c r="F119" s="78">
        <v>1</v>
      </c>
      <c r="H119" s="79" t="s">
        <v>105</v>
      </c>
      <c r="I119" s="80">
        <f t="shared" si="36"/>
        <v>0</v>
      </c>
      <c r="J119" s="81">
        <f t="shared" si="37"/>
        <v>1</v>
      </c>
      <c r="K119" s="82">
        <f t="shared" si="38"/>
        <v>0</v>
      </c>
      <c r="L119" s="83">
        <f t="shared" si="39"/>
        <v>0</v>
      </c>
      <c r="M119" s="84">
        <f t="shared" si="40"/>
        <v>0</v>
      </c>
      <c r="N119" s="85">
        <f t="shared" si="41"/>
        <v>0</v>
      </c>
      <c r="O119" s="85">
        <f t="shared" si="42"/>
        <v>0</v>
      </c>
      <c r="P119" s="83">
        <f t="shared" si="43"/>
        <v>0</v>
      </c>
      <c r="Q119" s="86">
        <f t="shared" si="44"/>
        <v>0</v>
      </c>
      <c r="R119" s="104"/>
    </row>
    <row r="120" spans="1:18" ht="28.2" thickBot="1" x14ac:dyDescent="0.35">
      <c r="A120" s="74" t="str">
        <f>IF(TRIM(H120)&lt;&gt;"",COUNTA(H$9:$H120)&amp;"","")</f>
        <v>98</v>
      </c>
      <c r="B120" s="75"/>
      <c r="C120" s="75"/>
      <c r="D120" s="76"/>
      <c r="E120" s="88" t="s">
        <v>258</v>
      </c>
      <c r="F120" s="78">
        <v>1</v>
      </c>
      <c r="H120" s="79" t="s">
        <v>105</v>
      </c>
      <c r="I120" s="80">
        <f t="shared" si="36"/>
        <v>0</v>
      </c>
      <c r="J120" s="81">
        <f t="shared" si="37"/>
        <v>1</v>
      </c>
      <c r="K120" s="82">
        <f t="shared" si="38"/>
        <v>0</v>
      </c>
      <c r="L120" s="83">
        <f t="shared" si="39"/>
        <v>0</v>
      </c>
      <c r="M120" s="84">
        <f t="shared" si="40"/>
        <v>0</v>
      </c>
      <c r="N120" s="85">
        <f t="shared" si="41"/>
        <v>0</v>
      </c>
      <c r="O120" s="85">
        <f t="shared" si="42"/>
        <v>0</v>
      </c>
      <c r="P120" s="83">
        <f t="shared" si="43"/>
        <v>0</v>
      </c>
      <c r="Q120" s="86">
        <f t="shared" si="44"/>
        <v>0</v>
      </c>
      <c r="R120" s="104"/>
    </row>
    <row r="121" spans="1:18" ht="28.2" thickBot="1" x14ac:dyDescent="0.35">
      <c r="A121" s="74" t="str">
        <f>IF(TRIM(H121)&lt;&gt;"",COUNTA(H$9:$H121)&amp;"","")</f>
        <v>99</v>
      </c>
      <c r="B121" s="75"/>
      <c r="C121" s="75"/>
      <c r="D121" s="76"/>
      <c r="E121" s="88" t="s">
        <v>259</v>
      </c>
      <c r="F121" s="78">
        <v>1</v>
      </c>
      <c r="H121" s="79" t="s">
        <v>105</v>
      </c>
      <c r="I121" s="80">
        <f t="shared" si="36"/>
        <v>0</v>
      </c>
      <c r="J121" s="81">
        <f t="shared" si="37"/>
        <v>1</v>
      </c>
      <c r="K121" s="82">
        <f t="shared" si="38"/>
        <v>0</v>
      </c>
      <c r="L121" s="83">
        <f t="shared" si="39"/>
        <v>0</v>
      </c>
      <c r="M121" s="84">
        <f t="shared" si="40"/>
        <v>0</v>
      </c>
      <c r="N121" s="85">
        <f t="shared" si="41"/>
        <v>0</v>
      </c>
      <c r="O121" s="85">
        <f t="shared" si="42"/>
        <v>0</v>
      </c>
      <c r="P121" s="83">
        <f t="shared" si="43"/>
        <v>0</v>
      </c>
      <c r="Q121" s="86">
        <f t="shared" si="44"/>
        <v>0</v>
      </c>
      <c r="R121" s="104"/>
    </row>
    <row r="122" spans="1:18" ht="28.2" thickBot="1" x14ac:dyDescent="0.35">
      <c r="A122" s="74" t="str">
        <f>IF(TRIM(H122)&lt;&gt;"",COUNTA(H$9:$H122)&amp;"","")</f>
        <v>100</v>
      </c>
      <c r="B122" s="75"/>
      <c r="C122" s="75"/>
      <c r="D122" s="76"/>
      <c r="E122" s="88" t="s">
        <v>260</v>
      </c>
      <c r="F122" s="78">
        <v>1</v>
      </c>
      <c r="H122" s="79" t="s">
        <v>105</v>
      </c>
      <c r="I122" s="80">
        <f t="shared" si="36"/>
        <v>0</v>
      </c>
      <c r="J122" s="81">
        <f t="shared" si="37"/>
        <v>1</v>
      </c>
      <c r="K122" s="82">
        <f t="shared" si="38"/>
        <v>0</v>
      </c>
      <c r="L122" s="83">
        <f t="shared" si="39"/>
        <v>0</v>
      </c>
      <c r="M122" s="84">
        <f t="shared" si="40"/>
        <v>0</v>
      </c>
      <c r="N122" s="85">
        <f t="shared" si="41"/>
        <v>0</v>
      </c>
      <c r="O122" s="85">
        <f t="shared" si="42"/>
        <v>0</v>
      </c>
      <c r="P122" s="83">
        <f t="shared" si="43"/>
        <v>0</v>
      </c>
      <c r="Q122" s="86">
        <f t="shared" si="44"/>
        <v>0</v>
      </c>
      <c r="R122" s="104"/>
    </row>
    <row r="123" spans="1:18" ht="28.2" thickBot="1" x14ac:dyDescent="0.35">
      <c r="A123" s="74" t="str">
        <f>IF(TRIM(H123)&lt;&gt;"",COUNTA(H$9:$H123)&amp;"","")</f>
        <v>101</v>
      </c>
      <c r="B123" s="75"/>
      <c r="C123" s="75"/>
      <c r="D123" s="76"/>
      <c r="E123" s="88" t="s">
        <v>261</v>
      </c>
      <c r="F123" s="78">
        <v>1</v>
      </c>
      <c r="H123" s="79" t="s">
        <v>105</v>
      </c>
      <c r="I123" s="80">
        <f t="shared" si="36"/>
        <v>0</v>
      </c>
      <c r="J123" s="81">
        <f t="shared" si="37"/>
        <v>1</v>
      </c>
      <c r="K123" s="82">
        <f t="shared" si="38"/>
        <v>0</v>
      </c>
      <c r="L123" s="83">
        <f t="shared" si="39"/>
        <v>0</v>
      </c>
      <c r="M123" s="84">
        <f t="shared" si="40"/>
        <v>0</v>
      </c>
      <c r="N123" s="85">
        <f t="shared" si="41"/>
        <v>0</v>
      </c>
      <c r="O123" s="85">
        <f t="shared" si="42"/>
        <v>0</v>
      </c>
      <c r="P123" s="83">
        <f t="shared" si="43"/>
        <v>0</v>
      </c>
      <c r="Q123" s="86">
        <f t="shared" si="44"/>
        <v>0</v>
      </c>
      <c r="R123" s="104"/>
    </row>
    <row r="124" spans="1:18" ht="28.2" thickBot="1" x14ac:dyDescent="0.35">
      <c r="A124" s="74" t="str">
        <f>IF(TRIM(H124)&lt;&gt;"",COUNTA(H$9:$H124)&amp;"","")</f>
        <v>102</v>
      </c>
      <c r="B124" s="75"/>
      <c r="C124" s="75"/>
      <c r="D124" s="76"/>
      <c r="E124" s="88" t="s">
        <v>262</v>
      </c>
      <c r="F124" s="78">
        <v>1</v>
      </c>
      <c r="H124" s="79" t="s">
        <v>105</v>
      </c>
      <c r="I124" s="80">
        <f t="shared" si="36"/>
        <v>0</v>
      </c>
      <c r="J124" s="81">
        <f t="shared" si="37"/>
        <v>1</v>
      </c>
      <c r="K124" s="82">
        <f t="shared" si="38"/>
        <v>0</v>
      </c>
      <c r="L124" s="83">
        <f t="shared" si="39"/>
        <v>0</v>
      </c>
      <c r="M124" s="84">
        <f t="shared" si="40"/>
        <v>0</v>
      </c>
      <c r="N124" s="85">
        <f t="shared" si="41"/>
        <v>0</v>
      </c>
      <c r="O124" s="85">
        <f t="shared" si="42"/>
        <v>0</v>
      </c>
      <c r="P124" s="83">
        <f t="shared" si="43"/>
        <v>0</v>
      </c>
      <c r="Q124" s="86">
        <f t="shared" si="44"/>
        <v>0</v>
      </c>
      <c r="R124" s="104"/>
    </row>
    <row r="125" spans="1:18" ht="28.2" thickBot="1" x14ac:dyDescent="0.35">
      <c r="A125" s="74" t="str">
        <f>IF(TRIM(H125)&lt;&gt;"",COUNTA(H$9:$H125)&amp;"","")</f>
        <v>103</v>
      </c>
      <c r="B125" s="75"/>
      <c r="C125" s="75"/>
      <c r="D125" s="76"/>
      <c r="E125" s="88" t="s">
        <v>263</v>
      </c>
      <c r="F125" s="78">
        <v>1</v>
      </c>
      <c r="H125" s="79" t="s">
        <v>105</v>
      </c>
      <c r="I125" s="80">
        <f t="shared" si="36"/>
        <v>0</v>
      </c>
      <c r="J125" s="81">
        <f t="shared" si="37"/>
        <v>1</v>
      </c>
      <c r="K125" s="82">
        <f t="shared" si="38"/>
        <v>0</v>
      </c>
      <c r="L125" s="83">
        <f t="shared" si="39"/>
        <v>0</v>
      </c>
      <c r="M125" s="84">
        <f t="shared" si="40"/>
        <v>0</v>
      </c>
      <c r="N125" s="85">
        <f t="shared" si="41"/>
        <v>0</v>
      </c>
      <c r="O125" s="85">
        <f t="shared" si="42"/>
        <v>0</v>
      </c>
      <c r="P125" s="83">
        <f t="shared" si="43"/>
        <v>0</v>
      </c>
      <c r="Q125" s="86">
        <f t="shared" si="44"/>
        <v>0</v>
      </c>
      <c r="R125" s="104"/>
    </row>
    <row r="126" spans="1:18" ht="28.2" thickBot="1" x14ac:dyDescent="0.35">
      <c r="A126" s="74" t="str">
        <f>IF(TRIM(H126)&lt;&gt;"",COUNTA(H$9:$H126)&amp;"","")</f>
        <v>104</v>
      </c>
      <c r="B126" s="75"/>
      <c r="C126" s="75"/>
      <c r="D126" s="76"/>
      <c r="E126" s="88" t="s">
        <v>264</v>
      </c>
      <c r="F126" s="78">
        <v>1</v>
      </c>
      <c r="H126" s="79" t="s">
        <v>105</v>
      </c>
      <c r="I126" s="80">
        <f t="shared" si="36"/>
        <v>0</v>
      </c>
      <c r="J126" s="81">
        <f t="shared" si="37"/>
        <v>1</v>
      </c>
      <c r="K126" s="82">
        <f t="shared" si="38"/>
        <v>0</v>
      </c>
      <c r="L126" s="83">
        <f t="shared" si="39"/>
        <v>0</v>
      </c>
      <c r="M126" s="84">
        <f t="shared" si="40"/>
        <v>0</v>
      </c>
      <c r="N126" s="85">
        <f t="shared" si="41"/>
        <v>0</v>
      </c>
      <c r="O126" s="85">
        <f t="shared" si="42"/>
        <v>0</v>
      </c>
      <c r="P126" s="83">
        <f t="shared" si="43"/>
        <v>0</v>
      </c>
      <c r="Q126" s="86">
        <f t="shared" si="44"/>
        <v>0</v>
      </c>
      <c r="R126" s="104"/>
    </row>
    <row r="127" spans="1:18" ht="28.2" thickBot="1" x14ac:dyDescent="0.35">
      <c r="A127" s="74" t="str">
        <f>IF(TRIM(H127)&lt;&gt;"",COUNTA(H$9:$H127)&amp;"","")</f>
        <v>105</v>
      </c>
      <c r="B127" s="75"/>
      <c r="C127" s="75"/>
      <c r="D127" s="76"/>
      <c r="E127" s="88" t="s">
        <v>265</v>
      </c>
      <c r="F127" s="78">
        <v>1</v>
      </c>
      <c r="H127" s="79" t="s">
        <v>105</v>
      </c>
      <c r="I127" s="80">
        <f t="shared" si="36"/>
        <v>0</v>
      </c>
      <c r="J127" s="81">
        <f t="shared" si="37"/>
        <v>1</v>
      </c>
      <c r="K127" s="82">
        <f t="shared" si="38"/>
        <v>0</v>
      </c>
      <c r="L127" s="83">
        <f t="shared" si="39"/>
        <v>0</v>
      </c>
      <c r="M127" s="84">
        <f t="shared" si="40"/>
        <v>0</v>
      </c>
      <c r="N127" s="85">
        <f t="shared" si="41"/>
        <v>0</v>
      </c>
      <c r="O127" s="85">
        <f t="shared" si="42"/>
        <v>0</v>
      </c>
      <c r="P127" s="83">
        <f t="shared" si="43"/>
        <v>0</v>
      </c>
      <c r="Q127" s="86">
        <f t="shared" si="44"/>
        <v>0</v>
      </c>
      <c r="R127" s="104"/>
    </row>
    <row r="128" spans="1:18" ht="28.2" thickBot="1" x14ac:dyDescent="0.35">
      <c r="A128" s="74" t="str">
        <f>IF(TRIM(H128)&lt;&gt;"",COUNTA(H$9:$H128)&amp;"","")</f>
        <v>106</v>
      </c>
      <c r="B128" s="75"/>
      <c r="C128" s="75"/>
      <c r="D128" s="76"/>
      <c r="E128" s="88" t="s">
        <v>266</v>
      </c>
      <c r="F128" s="78">
        <v>1</v>
      </c>
      <c r="H128" s="79" t="s">
        <v>105</v>
      </c>
      <c r="I128" s="80">
        <f t="shared" si="36"/>
        <v>0</v>
      </c>
      <c r="J128" s="81">
        <f t="shared" si="37"/>
        <v>1</v>
      </c>
      <c r="K128" s="82">
        <f t="shared" si="38"/>
        <v>0</v>
      </c>
      <c r="L128" s="83">
        <f t="shared" si="39"/>
        <v>0</v>
      </c>
      <c r="M128" s="84">
        <f t="shared" si="40"/>
        <v>0</v>
      </c>
      <c r="N128" s="85">
        <f t="shared" si="41"/>
        <v>0</v>
      </c>
      <c r="O128" s="85">
        <f t="shared" si="42"/>
        <v>0</v>
      </c>
      <c r="P128" s="83">
        <f t="shared" si="43"/>
        <v>0</v>
      </c>
      <c r="Q128" s="86">
        <f t="shared" si="44"/>
        <v>0</v>
      </c>
      <c r="R128" s="104"/>
    </row>
    <row r="129" spans="1:18" ht="28.2" thickBot="1" x14ac:dyDescent="0.35">
      <c r="A129" s="74" t="str">
        <f>IF(TRIM(H129)&lt;&gt;"",COUNTA(H$9:$H129)&amp;"","")</f>
        <v>107</v>
      </c>
      <c r="B129" s="75"/>
      <c r="C129" s="75"/>
      <c r="D129" s="76"/>
      <c r="E129" s="88" t="s">
        <v>267</v>
      </c>
      <c r="F129" s="78">
        <v>1</v>
      </c>
      <c r="H129" s="79" t="s">
        <v>105</v>
      </c>
      <c r="I129" s="80">
        <f t="shared" si="36"/>
        <v>0</v>
      </c>
      <c r="J129" s="81">
        <f t="shared" si="37"/>
        <v>1</v>
      </c>
      <c r="K129" s="82">
        <f t="shared" si="38"/>
        <v>0</v>
      </c>
      <c r="L129" s="83">
        <f t="shared" si="39"/>
        <v>0</v>
      </c>
      <c r="M129" s="84">
        <f t="shared" si="40"/>
        <v>0</v>
      </c>
      <c r="N129" s="85">
        <f t="shared" si="41"/>
        <v>0</v>
      </c>
      <c r="O129" s="85">
        <f t="shared" si="42"/>
        <v>0</v>
      </c>
      <c r="P129" s="83">
        <f t="shared" si="43"/>
        <v>0</v>
      </c>
      <c r="Q129" s="86">
        <f t="shared" si="44"/>
        <v>0</v>
      </c>
      <c r="R129" s="104"/>
    </row>
    <row r="130" spans="1:18" ht="28.2" thickBot="1" x14ac:dyDescent="0.35">
      <c r="A130" s="74" t="str">
        <f>IF(TRIM(H130)&lt;&gt;"",COUNTA(H$9:$H130)&amp;"","")</f>
        <v>108</v>
      </c>
      <c r="B130" s="75"/>
      <c r="C130" s="75"/>
      <c r="D130" s="76"/>
      <c r="E130" s="88" t="s">
        <v>268</v>
      </c>
      <c r="F130" s="78">
        <v>1</v>
      </c>
      <c r="H130" s="79" t="s">
        <v>105</v>
      </c>
      <c r="I130" s="80">
        <f t="shared" si="36"/>
        <v>0</v>
      </c>
      <c r="J130" s="81">
        <f t="shared" si="37"/>
        <v>1</v>
      </c>
      <c r="K130" s="82">
        <f t="shared" si="38"/>
        <v>0</v>
      </c>
      <c r="L130" s="83">
        <f t="shared" si="39"/>
        <v>0</v>
      </c>
      <c r="M130" s="84">
        <f t="shared" si="40"/>
        <v>0</v>
      </c>
      <c r="N130" s="85">
        <f t="shared" si="41"/>
        <v>0</v>
      </c>
      <c r="O130" s="85">
        <f t="shared" si="42"/>
        <v>0</v>
      </c>
      <c r="P130" s="83">
        <f t="shared" si="43"/>
        <v>0</v>
      </c>
      <c r="Q130" s="86">
        <f t="shared" si="44"/>
        <v>0</v>
      </c>
      <c r="R130" s="104"/>
    </row>
    <row r="131" spans="1:18" ht="28.2" thickBot="1" x14ac:dyDescent="0.35">
      <c r="A131" s="74" t="str">
        <f>IF(TRIM(H131)&lt;&gt;"",COUNTA(H$9:$H131)&amp;"","")</f>
        <v>109</v>
      </c>
      <c r="B131" s="75"/>
      <c r="C131" s="75"/>
      <c r="D131" s="76"/>
      <c r="E131" s="88" t="s">
        <v>269</v>
      </c>
      <c r="F131" s="78">
        <v>1</v>
      </c>
      <c r="H131" s="79" t="s">
        <v>105</v>
      </c>
      <c r="I131" s="80">
        <f t="shared" si="36"/>
        <v>0</v>
      </c>
      <c r="J131" s="81">
        <f t="shared" si="37"/>
        <v>1</v>
      </c>
      <c r="K131" s="82">
        <f t="shared" si="38"/>
        <v>0</v>
      </c>
      <c r="L131" s="83">
        <f t="shared" si="39"/>
        <v>0</v>
      </c>
      <c r="M131" s="84">
        <f t="shared" si="40"/>
        <v>0</v>
      </c>
      <c r="N131" s="85">
        <f t="shared" si="41"/>
        <v>0</v>
      </c>
      <c r="O131" s="85">
        <f t="shared" si="42"/>
        <v>0</v>
      </c>
      <c r="P131" s="83">
        <f t="shared" si="43"/>
        <v>0</v>
      </c>
      <c r="Q131" s="86">
        <f t="shared" si="44"/>
        <v>0</v>
      </c>
      <c r="R131" s="104"/>
    </row>
    <row r="132" spans="1:18" ht="28.2" thickBot="1" x14ac:dyDescent="0.35">
      <c r="A132" s="74" t="str">
        <f>IF(TRIM(H132)&lt;&gt;"",COUNTA(H$9:$H132)&amp;"","")</f>
        <v>110</v>
      </c>
      <c r="B132" s="75"/>
      <c r="C132" s="75"/>
      <c r="D132" s="76"/>
      <c r="E132" s="88" t="s">
        <v>270</v>
      </c>
      <c r="F132" s="78">
        <v>1</v>
      </c>
      <c r="H132" s="79" t="s">
        <v>105</v>
      </c>
      <c r="I132" s="80">
        <f t="shared" si="36"/>
        <v>0</v>
      </c>
      <c r="J132" s="81">
        <f t="shared" si="37"/>
        <v>1</v>
      </c>
      <c r="K132" s="82">
        <f t="shared" si="38"/>
        <v>0</v>
      </c>
      <c r="L132" s="83">
        <f t="shared" si="39"/>
        <v>0</v>
      </c>
      <c r="M132" s="84">
        <f t="shared" si="40"/>
        <v>0</v>
      </c>
      <c r="N132" s="85">
        <f t="shared" si="41"/>
        <v>0</v>
      </c>
      <c r="O132" s="85">
        <f t="shared" si="42"/>
        <v>0</v>
      </c>
      <c r="P132" s="83">
        <f t="shared" si="43"/>
        <v>0</v>
      </c>
      <c r="Q132" s="86">
        <f t="shared" si="44"/>
        <v>0</v>
      </c>
      <c r="R132" s="104"/>
    </row>
    <row r="133" spans="1:18" ht="28.2" thickBot="1" x14ac:dyDescent="0.35">
      <c r="A133" s="74" t="str">
        <f>IF(TRIM(H133)&lt;&gt;"",COUNTA(H$9:$H133)&amp;"","")</f>
        <v>111</v>
      </c>
      <c r="B133" s="75"/>
      <c r="C133" s="75"/>
      <c r="D133" s="76"/>
      <c r="E133" s="88" t="s">
        <v>271</v>
      </c>
      <c r="F133" s="78">
        <v>1</v>
      </c>
      <c r="H133" s="79" t="s">
        <v>105</v>
      </c>
      <c r="I133" s="80">
        <f t="shared" si="36"/>
        <v>0</v>
      </c>
      <c r="J133" s="81">
        <f t="shared" si="37"/>
        <v>1</v>
      </c>
      <c r="K133" s="82">
        <f t="shared" si="38"/>
        <v>0</v>
      </c>
      <c r="L133" s="83">
        <f t="shared" si="39"/>
        <v>0</v>
      </c>
      <c r="M133" s="84">
        <f t="shared" si="40"/>
        <v>0</v>
      </c>
      <c r="N133" s="85">
        <f t="shared" si="41"/>
        <v>0</v>
      </c>
      <c r="O133" s="85">
        <f t="shared" si="42"/>
        <v>0</v>
      </c>
      <c r="P133" s="83">
        <f t="shared" si="43"/>
        <v>0</v>
      </c>
      <c r="Q133" s="86">
        <f t="shared" si="44"/>
        <v>0</v>
      </c>
      <c r="R133" s="104"/>
    </row>
    <row r="134" spans="1:18" ht="28.2" thickBot="1" x14ac:dyDescent="0.35">
      <c r="A134" s="74" t="str">
        <f>IF(TRIM(H134)&lt;&gt;"",COUNTA(H$9:$H134)&amp;"","")</f>
        <v>112</v>
      </c>
      <c r="B134" s="75"/>
      <c r="C134" s="75"/>
      <c r="D134" s="76"/>
      <c r="E134" s="88" t="s">
        <v>272</v>
      </c>
      <c r="F134" s="78">
        <v>1</v>
      </c>
      <c r="H134" s="79" t="s">
        <v>105</v>
      </c>
      <c r="I134" s="80">
        <f t="shared" si="36"/>
        <v>0</v>
      </c>
      <c r="J134" s="81">
        <f t="shared" si="37"/>
        <v>1</v>
      </c>
      <c r="K134" s="82">
        <f t="shared" si="38"/>
        <v>0</v>
      </c>
      <c r="L134" s="83">
        <f t="shared" si="39"/>
        <v>0</v>
      </c>
      <c r="M134" s="84">
        <f t="shared" si="40"/>
        <v>0</v>
      </c>
      <c r="N134" s="85">
        <f t="shared" si="41"/>
        <v>0</v>
      </c>
      <c r="O134" s="85">
        <f t="shared" si="42"/>
        <v>0</v>
      </c>
      <c r="P134" s="83">
        <f t="shared" si="43"/>
        <v>0</v>
      </c>
      <c r="Q134" s="86">
        <f t="shared" si="44"/>
        <v>0</v>
      </c>
      <c r="R134" s="104"/>
    </row>
    <row r="135" spans="1:18" ht="28.2" thickBot="1" x14ac:dyDescent="0.35">
      <c r="A135" s="74" t="str">
        <f>IF(TRIM(H135)&lt;&gt;"",COUNTA(H$9:$H135)&amp;"","")</f>
        <v>113</v>
      </c>
      <c r="B135" s="75"/>
      <c r="C135" s="75"/>
      <c r="D135" s="76"/>
      <c r="E135" s="88" t="s">
        <v>273</v>
      </c>
      <c r="F135" s="78">
        <v>1</v>
      </c>
      <c r="H135" s="79" t="s">
        <v>105</v>
      </c>
      <c r="I135" s="80">
        <f t="shared" si="36"/>
        <v>0</v>
      </c>
      <c r="J135" s="81">
        <f t="shared" si="37"/>
        <v>1</v>
      </c>
      <c r="K135" s="82">
        <f t="shared" si="38"/>
        <v>0</v>
      </c>
      <c r="L135" s="83">
        <f t="shared" si="39"/>
        <v>0</v>
      </c>
      <c r="M135" s="84">
        <f t="shared" si="40"/>
        <v>0</v>
      </c>
      <c r="N135" s="85">
        <f t="shared" si="41"/>
        <v>0</v>
      </c>
      <c r="O135" s="85">
        <f t="shared" si="42"/>
        <v>0</v>
      </c>
      <c r="P135" s="83">
        <f t="shared" si="43"/>
        <v>0</v>
      </c>
      <c r="Q135" s="86">
        <f t="shared" si="44"/>
        <v>0</v>
      </c>
      <c r="R135" s="104"/>
    </row>
    <row r="136" spans="1:18" ht="28.2" thickBot="1" x14ac:dyDescent="0.35">
      <c r="A136" s="74" t="str">
        <f>IF(TRIM(H136)&lt;&gt;"",COUNTA(H$9:$H136)&amp;"","")</f>
        <v>114</v>
      </c>
      <c r="B136" s="75"/>
      <c r="C136" s="75"/>
      <c r="D136" s="76"/>
      <c r="E136" s="88" t="s">
        <v>274</v>
      </c>
      <c r="F136" s="78">
        <v>1</v>
      </c>
      <c r="H136" s="79" t="s">
        <v>105</v>
      </c>
      <c r="I136" s="80">
        <f t="shared" si="36"/>
        <v>0</v>
      </c>
      <c r="J136" s="81">
        <f t="shared" si="37"/>
        <v>1</v>
      </c>
      <c r="K136" s="82">
        <f t="shared" si="38"/>
        <v>0</v>
      </c>
      <c r="L136" s="83">
        <f t="shared" si="39"/>
        <v>0</v>
      </c>
      <c r="M136" s="84">
        <f t="shared" si="40"/>
        <v>0</v>
      </c>
      <c r="N136" s="85">
        <f t="shared" si="41"/>
        <v>0</v>
      </c>
      <c r="O136" s="85">
        <f t="shared" si="42"/>
        <v>0</v>
      </c>
      <c r="P136" s="83">
        <f t="shared" si="43"/>
        <v>0</v>
      </c>
      <c r="Q136" s="86">
        <f t="shared" si="44"/>
        <v>0</v>
      </c>
      <c r="R136" s="104"/>
    </row>
    <row r="137" spans="1:18" ht="28.2" thickBot="1" x14ac:dyDescent="0.35">
      <c r="A137" s="74" t="str">
        <f>IF(TRIM(H137)&lt;&gt;"",COUNTA(H$9:$H137)&amp;"","")</f>
        <v>115</v>
      </c>
      <c r="B137" s="75"/>
      <c r="C137" s="75"/>
      <c r="D137" s="76"/>
      <c r="E137" s="88" t="s">
        <v>275</v>
      </c>
      <c r="F137" s="78">
        <v>1</v>
      </c>
      <c r="H137" s="79" t="s">
        <v>105</v>
      </c>
      <c r="I137" s="80">
        <f t="shared" si="36"/>
        <v>0</v>
      </c>
      <c r="J137" s="81">
        <f t="shared" si="37"/>
        <v>1</v>
      </c>
      <c r="K137" s="82">
        <f t="shared" si="38"/>
        <v>0</v>
      </c>
      <c r="L137" s="83">
        <f t="shared" si="39"/>
        <v>0</v>
      </c>
      <c r="M137" s="84">
        <f t="shared" si="40"/>
        <v>0</v>
      </c>
      <c r="N137" s="85">
        <f t="shared" si="41"/>
        <v>0</v>
      </c>
      <c r="O137" s="85">
        <f t="shared" si="42"/>
        <v>0</v>
      </c>
      <c r="P137" s="83">
        <f t="shared" si="43"/>
        <v>0</v>
      </c>
      <c r="Q137" s="86">
        <f t="shared" si="44"/>
        <v>0</v>
      </c>
      <c r="R137" s="104"/>
    </row>
    <row r="138" spans="1:18" ht="28.2" thickBot="1" x14ac:dyDescent="0.35">
      <c r="A138" s="74" t="str">
        <f>IF(TRIM(H138)&lt;&gt;"",COUNTA(H$9:$H138)&amp;"","")</f>
        <v>116</v>
      </c>
      <c r="B138" s="75"/>
      <c r="C138" s="75"/>
      <c r="D138" s="76"/>
      <c r="E138" s="88" t="s">
        <v>276</v>
      </c>
      <c r="F138" s="78">
        <v>1</v>
      </c>
      <c r="H138" s="79" t="s">
        <v>105</v>
      </c>
      <c r="I138" s="80">
        <f t="shared" si="36"/>
        <v>0</v>
      </c>
      <c r="J138" s="81">
        <f t="shared" si="37"/>
        <v>1</v>
      </c>
      <c r="K138" s="82">
        <f t="shared" si="38"/>
        <v>0</v>
      </c>
      <c r="L138" s="83">
        <f t="shared" si="39"/>
        <v>0</v>
      </c>
      <c r="M138" s="84">
        <f t="shared" si="40"/>
        <v>0</v>
      </c>
      <c r="N138" s="85">
        <f t="shared" si="41"/>
        <v>0</v>
      </c>
      <c r="O138" s="85">
        <f t="shared" si="42"/>
        <v>0</v>
      </c>
      <c r="P138" s="83">
        <f t="shared" si="43"/>
        <v>0</v>
      </c>
      <c r="Q138" s="86">
        <f t="shared" si="44"/>
        <v>0</v>
      </c>
      <c r="R138" s="104"/>
    </row>
    <row r="139" spans="1:18" ht="28.2" thickBot="1" x14ac:dyDescent="0.35">
      <c r="A139" s="74" t="str">
        <f>IF(TRIM(H139)&lt;&gt;"",COUNTA(H$9:$H139)&amp;"","")</f>
        <v>117</v>
      </c>
      <c r="B139" s="75"/>
      <c r="C139" s="75"/>
      <c r="D139" s="76"/>
      <c r="E139" s="88" t="s">
        <v>277</v>
      </c>
      <c r="F139" s="78">
        <v>1</v>
      </c>
      <c r="H139" s="79" t="s">
        <v>105</v>
      </c>
      <c r="I139" s="80">
        <f t="shared" si="36"/>
        <v>0</v>
      </c>
      <c r="J139" s="81">
        <f t="shared" si="37"/>
        <v>1</v>
      </c>
      <c r="K139" s="82">
        <f t="shared" si="38"/>
        <v>0</v>
      </c>
      <c r="L139" s="83">
        <f t="shared" si="39"/>
        <v>0</v>
      </c>
      <c r="M139" s="84">
        <f t="shared" si="40"/>
        <v>0</v>
      </c>
      <c r="N139" s="85">
        <f t="shared" si="41"/>
        <v>0</v>
      </c>
      <c r="O139" s="85">
        <f t="shared" si="42"/>
        <v>0</v>
      </c>
      <c r="P139" s="83">
        <f t="shared" si="43"/>
        <v>0</v>
      </c>
      <c r="Q139" s="86">
        <f t="shared" si="44"/>
        <v>0</v>
      </c>
      <c r="R139" s="104"/>
    </row>
    <row r="140" spans="1:18" ht="28.2" thickBot="1" x14ac:dyDescent="0.35">
      <c r="A140" s="74" t="str">
        <f>IF(TRIM(H140)&lt;&gt;"",COUNTA(H$9:$H140)&amp;"","")</f>
        <v>118</v>
      </c>
      <c r="B140" s="75"/>
      <c r="C140" s="75"/>
      <c r="D140" s="76"/>
      <c r="E140" s="88" t="s">
        <v>278</v>
      </c>
      <c r="F140" s="78">
        <v>1</v>
      </c>
      <c r="H140" s="79" t="s">
        <v>105</v>
      </c>
      <c r="I140" s="80">
        <f t="shared" si="36"/>
        <v>0</v>
      </c>
      <c r="J140" s="81">
        <f t="shared" si="37"/>
        <v>1</v>
      </c>
      <c r="K140" s="82">
        <f t="shared" si="38"/>
        <v>0</v>
      </c>
      <c r="L140" s="83">
        <f t="shared" si="39"/>
        <v>0</v>
      </c>
      <c r="M140" s="84">
        <f t="shared" si="40"/>
        <v>0</v>
      </c>
      <c r="N140" s="85">
        <f t="shared" si="41"/>
        <v>0</v>
      </c>
      <c r="O140" s="85">
        <f t="shared" si="42"/>
        <v>0</v>
      </c>
      <c r="P140" s="83">
        <f t="shared" si="43"/>
        <v>0</v>
      </c>
      <c r="Q140" s="86">
        <f t="shared" si="44"/>
        <v>0</v>
      </c>
      <c r="R140" s="104"/>
    </row>
    <row r="141" spans="1:18" ht="28.2" thickBot="1" x14ac:dyDescent="0.35">
      <c r="A141" s="74" t="str">
        <f>IF(TRIM(H141)&lt;&gt;"",COUNTA(H$9:$H141)&amp;"","")</f>
        <v>119</v>
      </c>
      <c r="B141" s="75"/>
      <c r="C141" s="75"/>
      <c r="D141" s="76"/>
      <c r="E141" s="88" t="s">
        <v>279</v>
      </c>
      <c r="F141" s="78">
        <v>1</v>
      </c>
      <c r="H141" s="79" t="s">
        <v>105</v>
      </c>
      <c r="I141" s="80">
        <f t="shared" si="36"/>
        <v>0</v>
      </c>
      <c r="J141" s="81">
        <f t="shared" si="37"/>
        <v>1</v>
      </c>
      <c r="K141" s="82">
        <f t="shared" si="38"/>
        <v>0</v>
      </c>
      <c r="L141" s="83">
        <f t="shared" si="39"/>
        <v>0</v>
      </c>
      <c r="M141" s="84">
        <f t="shared" si="40"/>
        <v>0</v>
      </c>
      <c r="N141" s="85">
        <f t="shared" si="41"/>
        <v>0</v>
      </c>
      <c r="O141" s="85">
        <f t="shared" si="42"/>
        <v>0</v>
      </c>
      <c r="P141" s="83">
        <f t="shared" si="43"/>
        <v>0</v>
      </c>
      <c r="Q141" s="86">
        <f t="shared" si="44"/>
        <v>0</v>
      </c>
      <c r="R141" s="104"/>
    </row>
    <row r="142" spans="1:18" ht="28.2" thickBot="1" x14ac:dyDescent="0.35">
      <c r="A142" s="74" t="str">
        <f>IF(TRIM(H142)&lt;&gt;"",COUNTA(H$9:$H142)&amp;"","")</f>
        <v>120</v>
      </c>
      <c r="B142" s="75"/>
      <c r="C142" s="75"/>
      <c r="D142" s="76"/>
      <c r="E142" s="88" t="s">
        <v>280</v>
      </c>
      <c r="F142" s="78">
        <v>1</v>
      </c>
      <c r="H142" s="79" t="s">
        <v>105</v>
      </c>
      <c r="I142" s="80">
        <f t="shared" si="36"/>
        <v>0</v>
      </c>
      <c r="J142" s="81">
        <f t="shared" si="37"/>
        <v>1</v>
      </c>
      <c r="K142" s="82">
        <f t="shared" si="38"/>
        <v>0</v>
      </c>
      <c r="L142" s="83">
        <f t="shared" si="39"/>
        <v>0</v>
      </c>
      <c r="M142" s="84">
        <f t="shared" si="40"/>
        <v>0</v>
      </c>
      <c r="N142" s="85">
        <f t="shared" si="41"/>
        <v>0</v>
      </c>
      <c r="O142" s="85">
        <f t="shared" si="42"/>
        <v>0</v>
      </c>
      <c r="P142" s="83">
        <f t="shared" si="43"/>
        <v>0</v>
      </c>
      <c r="Q142" s="86">
        <f t="shared" si="44"/>
        <v>0</v>
      </c>
      <c r="R142" s="104"/>
    </row>
    <row r="143" spans="1:18" ht="28.2" thickBot="1" x14ac:dyDescent="0.35">
      <c r="A143" s="74" t="str">
        <f>IF(TRIM(H143)&lt;&gt;"",COUNTA(H$9:$H143)&amp;"","")</f>
        <v>121</v>
      </c>
      <c r="B143" s="75"/>
      <c r="C143" s="75"/>
      <c r="D143" s="76"/>
      <c r="E143" s="88" t="s">
        <v>281</v>
      </c>
      <c r="F143" s="78">
        <v>1</v>
      </c>
      <c r="H143" s="79" t="s">
        <v>105</v>
      </c>
      <c r="I143" s="80">
        <f t="shared" si="36"/>
        <v>0</v>
      </c>
      <c r="J143" s="81">
        <f t="shared" si="37"/>
        <v>1</v>
      </c>
      <c r="K143" s="82">
        <f t="shared" si="38"/>
        <v>0</v>
      </c>
      <c r="L143" s="83">
        <f t="shared" si="39"/>
        <v>0</v>
      </c>
      <c r="M143" s="84">
        <f t="shared" si="40"/>
        <v>0</v>
      </c>
      <c r="N143" s="85">
        <f t="shared" si="41"/>
        <v>0</v>
      </c>
      <c r="O143" s="85">
        <f t="shared" si="42"/>
        <v>0</v>
      </c>
      <c r="P143" s="83">
        <f t="shared" si="43"/>
        <v>0</v>
      </c>
      <c r="Q143" s="86">
        <f t="shared" si="44"/>
        <v>0</v>
      </c>
      <c r="R143" s="104"/>
    </row>
    <row r="144" spans="1:18" ht="28.2" thickBot="1" x14ac:dyDescent="0.35">
      <c r="A144" s="74" t="str">
        <f>IF(TRIM(H144)&lt;&gt;"",COUNTA(H$9:$H144)&amp;"","")</f>
        <v>122</v>
      </c>
      <c r="B144" s="75"/>
      <c r="C144" s="75"/>
      <c r="D144" s="76"/>
      <c r="E144" s="88" t="s">
        <v>282</v>
      </c>
      <c r="F144" s="78">
        <v>1</v>
      </c>
      <c r="H144" s="79" t="s">
        <v>105</v>
      </c>
      <c r="I144" s="80">
        <f t="shared" si="36"/>
        <v>0</v>
      </c>
      <c r="J144" s="81">
        <f t="shared" si="37"/>
        <v>1</v>
      </c>
      <c r="K144" s="82">
        <f t="shared" si="38"/>
        <v>0</v>
      </c>
      <c r="L144" s="83">
        <f t="shared" si="39"/>
        <v>0</v>
      </c>
      <c r="M144" s="84">
        <f t="shared" si="40"/>
        <v>0</v>
      </c>
      <c r="N144" s="85">
        <f t="shared" si="41"/>
        <v>0</v>
      </c>
      <c r="O144" s="85">
        <f t="shared" si="42"/>
        <v>0</v>
      </c>
      <c r="P144" s="83">
        <f t="shared" si="43"/>
        <v>0</v>
      </c>
      <c r="Q144" s="86">
        <f t="shared" si="44"/>
        <v>0</v>
      </c>
      <c r="R144" s="104"/>
    </row>
    <row r="145" spans="1:18" ht="28.2" thickBot="1" x14ac:dyDescent="0.35">
      <c r="A145" s="74" t="str">
        <f>IF(TRIM(H145)&lt;&gt;"",COUNTA(H$9:$H145)&amp;"","")</f>
        <v>123</v>
      </c>
      <c r="B145" s="75"/>
      <c r="C145" s="75"/>
      <c r="D145" s="76"/>
      <c r="E145" s="88" t="s">
        <v>283</v>
      </c>
      <c r="F145" s="78">
        <v>1</v>
      </c>
      <c r="H145" s="79" t="s">
        <v>105</v>
      </c>
      <c r="I145" s="80">
        <f t="shared" si="36"/>
        <v>0</v>
      </c>
      <c r="J145" s="81">
        <f t="shared" si="37"/>
        <v>1</v>
      </c>
      <c r="K145" s="82">
        <f t="shared" si="38"/>
        <v>0</v>
      </c>
      <c r="L145" s="83">
        <f t="shared" si="39"/>
        <v>0</v>
      </c>
      <c r="M145" s="84">
        <f t="shared" si="40"/>
        <v>0</v>
      </c>
      <c r="N145" s="85">
        <f t="shared" si="41"/>
        <v>0</v>
      </c>
      <c r="O145" s="85">
        <f t="shared" si="42"/>
        <v>0</v>
      </c>
      <c r="P145" s="83">
        <f t="shared" si="43"/>
        <v>0</v>
      </c>
      <c r="Q145" s="86">
        <f t="shared" si="44"/>
        <v>0</v>
      </c>
      <c r="R145" s="104"/>
    </row>
    <row r="146" spans="1:18" ht="28.2" thickBot="1" x14ac:dyDescent="0.35">
      <c r="A146" s="74" t="str">
        <f>IF(TRIM(H146)&lt;&gt;"",COUNTA(H$9:$H146)&amp;"","")</f>
        <v>124</v>
      </c>
      <c r="B146" s="75"/>
      <c r="C146" s="75"/>
      <c r="D146" s="76"/>
      <c r="E146" s="88" t="s">
        <v>284</v>
      </c>
      <c r="F146" s="78">
        <v>1</v>
      </c>
      <c r="H146" s="79" t="s">
        <v>105</v>
      </c>
      <c r="I146" s="80">
        <f t="shared" si="36"/>
        <v>0</v>
      </c>
      <c r="J146" s="81">
        <f t="shared" si="37"/>
        <v>1</v>
      </c>
      <c r="K146" s="82">
        <f t="shared" si="38"/>
        <v>0</v>
      </c>
      <c r="L146" s="83">
        <f t="shared" si="39"/>
        <v>0</v>
      </c>
      <c r="M146" s="84">
        <f t="shared" si="40"/>
        <v>0</v>
      </c>
      <c r="N146" s="85">
        <f t="shared" si="41"/>
        <v>0</v>
      </c>
      <c r="O146" s="85">
        <f t="shared" si="42"/>
        <v>0</v>
      </c>
      <c r="P146" s="83">
        <f t="shared" si="43"/>
        <v>0</v>
      </c>
      <c r="Q146" s="86">
        <f t="shared" si="44"/>
        <v>0</v>
      </c>
      <c r="R146" s="104"/>
    </row>
    <row r="147" spans="1:18" ht="28.2" thickBot="1" x14ac:dyDescent="0.35">
      <c r="A147" s="74" t="str">
        <f>IF(TRIM(H147)&lt;&gt;"",COUNTA(H$9:$H147)&amp;"","")</f>
        <v>125</v>
      </c>
      <c r="B147" s="75"/>
      <c r="C147" s="75"/>
      <c r="D147" s="76"/>
      <c r="E147" s="88" t="s">
        <v>285</v>
      </c>
      <c r="F147" s="78">
        <v>1</v>
      </c>
      <c r="H147" s="79" t="s">
        <v>105</v>
      </c>
      <c r="I147" s="80">
        <f t="shared" si="36"/>
        <v>0</v>
      </c>
      <c r="J147" s="81">
        <f t="shared" si="37"/>
        <v>1</v>
      </c>
      <c r="K147" s="82">
        <f t="shared" si="38"/>
        <v>0</v>
      </c>
      <c r="L147" s="83">
        <f t="shared" si="39"/>
        <v>0</v>
      </c>
      <c r="M147" s="84">
        <f t="shared" si="40"/>
        <v>0</v>
      </c>
      <c r="N147" s="85">
        <f t="shared" si="41"/>
        <v>0</v>
      </c>
      <c r="O147" s="85">
        <f t="shared" si="42"/>
        <v>0</v>
      </c>
      <c r="P147" s="83">
        <f t="shared" si="43"/>
        <v>0</v>
      </c>
      <c r="Q147" s="86">
        <f t="shared" si="44"/>
        <v>0</v>
      </c>
      <c r="R147" s="104"/>
    </row>
    <row r="148" spans="1:18" ht="28.2" thickBot="1" x14ac:dyDescent="0.35">
      <c r="A148" s="74" t="str">
        <f>IF(TRIM(H148)&lt;&gt;"",COUNTA(H$9:$H148)&amp;"","")</f>
        <v>126</v>
      </c>
      <c r="B148" s="75"/>
      <c r="C148" s="75"/>
      <c r="D148" s="76"/>
      <c r="E148" s="88" t="s">
        <v>286</v>
      </c>
      <c r="F148" s="78">
        <v>1</v>
      </c>
      <c r="H148" s="79" t="s">
        <v>105</v>
      </c>
      <c r="I148" s="80">
        <f t="shared" si="36"/>
        <v>0</v>
      </c>
      <c r="J148" s="81">
        <f t="shared" si="37"/>
        <v>1</v>
      </c>
      <c r="K148" s="82">
        <f t="shared" si="38"/>
        <v>0</v>
      </c>
      <c r="L148" s="83">
        <f t="shared" si="39"/>
        <v>0</v>
      </c>
      <c r="M148" s="84">
        <f t="shared" si="40"/>
        <v>0</v>
      </c>
      <c r="N148" s="85">
        <f t="shared" si="41"/>
        <v>0</v>
      </c>
      <c r="O148" s="85">
        <f t="shared" si="42"/>
        <v>0</v>
      </c>
      <c r="P148" s="83">
        <f t="shared" si="43"/>
        <v>0</v>
      </c>
      <c r="Q148" s="86">
        <f t="shared" si="44"/>
        <v>0</v>
      </c>
      <c r="R148" s="104"/>
    </row>
    <row r="149" spans="1:18" ht="28.2" thickBot="1" x14ac:dyDescent="0.35">
      <c r="A149" s="74" t="str">
        <f>IF(TRIM(H149)&lt;&gt;"",COUNTA(H$9:$H149)&amp;"","")</f>
        <v>127</v>
      </c>
      <c r="B149" s="75"/>
      <c r="C149" s="75"/>
      <c r="D149" s="76"/>
      <c r="E149" s="88" t="s">
        <v>287</v>
      </c>
      <c r="F149" s="78">
        <v>1</v>
      </c>
      <c r="H149" s="79" t="s">
        <v>105</v>
      </c>
      <c r="I149" s="80">
        <f t="shared" si="36"/>
        <v>0</v>
      </c>
      <c r="J149" s="81">
        <f t="shared" si="37"/>
        <v>1</v>
      </c>
      <c r="K149" s="82">
        <f t="shared" si="38"/>
        <v>0</v>
      </c>
      <c r="L149" s="83">
        <f t="shared" si="39"/>
        <v>0</v>
      </c>
      <c r="M149" s="84">
        <f t="shared" si="40"/>
        <v>0</v>
      </c>
      <c r="N149" s="85">
        <f t="shared" si="41"/>
        <v>0</v>
      </c>
      <c r="O149" s="85">
        <f t="shared" si="42"/>
        <v>0</v>
      </c>
      <c r="P149" s="83">
        <f t="shared" si="43"/>
        <v>0</v>
      </c>
      <c r="Q149" s="86">
        <f t="shared" si="44"/>
        <v>0</v>
      </c>
      <c r="R149" s="104"/>
    </row>
    <row r="150" spans="1:18" ht="28.2" thickBot="1" x14ac:dyDescent="0.35">
      <c r="A150" s="74" t="str">
        <f>IF(TRIM(H150)&lt;&gt;"",COUNTA(H$9:$H150)&amp;"","")</f>
        <v>128</v>
      </c>
      <c r="B150" s="75"/>
      <c r="C150" s="75"/>
      <c r="D150" s="76"/>
      <c r="E150" s="88" t="s">
        <v>288</v>
      </c>
      <c r="F150" s="78">
        <v>1</v>
      </c>
      <c r="H150" s="79" t="s">
        <v>105</v>
      </c>
      <c r="I150" s="80">
        <f t="shared" si="36"/>
        <v>0</v>
      </c>
      <c r="J150" s="81">
        <f t="shared" si="37"/>
        <v>1</v>
      </c>
      <c r="K150" s="82">
        <f t="shared" si="38"/>
        <v>0</v>
      </c>
      <c r="L150" s="83">
        <f t="shared" si="39"/>
        <v>0</v>
      </c>
      <c r="M150" s="84">
        <f t="shared" si="40"/>
        <v>0</v>
      </c>
      <c r="N150" s="85">
        <f t="shared" si="41"/>
        <v>0</v>
      </c>
      <c r="O150" s="85">
        <f t="shared" si="42"/>
        <v>0</v>
      </c>
      <c r="P150" s="83">
        <f t="shared" si="43"/>
        <v>0</v>
      </c>
      <c r="Q150" s="86">
        <f t="shared" si="44"/>
        <v>0</v>
      </c>
      <c r="R150" s="104"/>
    </row>
    <row r="151" spans="1:18" ht="15" thickBot="1" x14ac:dyDescent="0.35">
      <c r="A151" s="74" t="str">
        <f>IF(TRIM(H151)&lt;&gt;"",COUNTA(H$9:$H151)&amp;"","")</f>
        <v>129</v>
      </c>
      <c r="B151" s="75"/>
      <c r="C151" s="75"/>
      <c r="D151" s="76"/>
      <c r="E151" s="88" t="s">
        <v>186</v>
      </c>
      <c r="F151" s="78">
        <v>1</v>
      </c>
      <c r="H151" s="79" t="s">
        <v>105</v>
      </c>
      <c r="I151" s="80">
        <f t="shared" si="36"/>
        <v>0</v>
      </c>
      <c r="J151" s="81">
        <f t="shared" si="37"/>
        <v>1</v>
      </c>
      <c r="K151" s="82">
        <f t="shared" si="38"/>
        <v>0</v>
      </c>
      <c r="L151" s="83">
        <f t="shared" si="39"/>
        <v>0</v>
      </c>
      <c r="M151" s="84">
        <f t="shared" si="40"/>
        <v>0</v>
      </c>
      <c r="N151" s="85">
        <f t="shared" si="41"/>
        <v>0</v>
      </c>
      <c r="O151" s="85">
        <f t="shared" si="42"/>
        <v>0</v>
      </c>
      <c r="P151" s="83">
        <f t="shared" si="43"/>
        <v>0</v>
      </c>
      <c r="Q151" s="86">
        <f t="shared" si="44"/>
        <v>0</v>
      </c>
      <c r="R151" s="104"/>
    </row>
    <row r="152" spans="1:18" ht="28.2" thickBot="1" x14ac:dyDescent="0.35">
      <c r="A152" s="74" t="str">
        <f>IF(TRIM(H152)&lt;&gt;"",COUNTA(H$9:$H152)&amp;"","")</f>
        <v>130</v>
      </c>
      <c r="B152" s="75"/>
      <c r="C152" s="75"/>
      <c r="D152" s="76"/>
      <c r="E152" s="88" t="s">
        <v>289</v>
      </c>
      <c r="F152" s="78">
        <v>1</v>
      </c>
      <c r="H152" s="79" t="s">
        <v>105</v>
      </c>
      <c r="I152" s="80">
        <f t="shared" si="36"/>
        <v>0</v>
      </c>
      <c r="J152" s="81">
        <f t="shared" si="37"/>
        <v>1</v>
      </c>
      <c r="K152" s="82">
        <f t="shared" si="38"/>
        <v>0</v>
      </c>
      <c r="L152" s="83">
        <f t="shared" si="39"/>
        <v>0</v>
      </c>
      <c r="M152" s="84">
        <f t="shared" si="40"/>
        <v>0</v>
      </c>
      <c r="N152" s="85">
        <f t="shared" si="41"/>
        <v>0</v>
      </c>
      <c r="O152" s="85">
        <f t="shared" si="42"/>
        <v>0</v>
      </c>
      <c r="P152" s="83">
        <f t="shared" si="43"/>
        <v>0</v>
      </c>
      <c r="Q152" s="86">
        <f t="shared" si="44"/>
        <v>0</v>
      </c>
      <c r="R152" s="104"/>
    </row>
    <row r="153" spans="1:18" ht="27.6" x14ac:dyDescent="0.3">
      <c r="A153" s="74" t="str">
        <f>IF(TRIM(H153)&lt;&gt;"",COUNTA(H$9:$H153)&amp;"","")</f>
        <v>131</v>
      </c>
      <c r="B153" s="75"/>
      <c r="C153" s="75"/>
      <c r="D153" s="76"/>
      <c r="E153" s="88" t="s">
        <v>290</v>
      </c>
      <c r="F153" s="78">
        <v>1</v>
      </c>
      <c r="H153" s="79" t="s">
        <v>105</v>
      </c>
      <c r="I153" s="80">
        <f t="shared" si="36"/>
        <v>0</v>
      </c>
      <c r="J153" s="81">
        <f t="shared" si="37"/>
        <v>1</v>
      </c>
      <c r="K153" s="82">
        <f t="shared" si="38"/>
        <v>0</v>
      </c>
      <c r="L153" s="83">
        <f t="shared" si="39"/>
        <v>0</v>
      </c>
      <c r="M153" s="84">
        <f t="shared" si="40"/>
        <v>0</v>
      </c>
      <c r="N153" s="85">
        <f t="shared" si="41"/>
        <v>0</v>
      </c>
      <c r="O153" s="85">
        <f t="shared" si="42"/>
        <v>0</v>
      </c>
      <c r="P153" s="83">
        <f t="shared" si="43"/>
        <v>0</v>
      </c>
      <c r="Q153" s="86">
        <f t="shared" si="44"/>
        <v>0</v>
      </c>
      <c r="R153" s="104"/>
    </row>
    <row r="154" spans="1:18" x14ac:dyDescent="0.3">
      <c r="A154" s="74" t="str">
        <f>IF(TRIM(H154)&lt;&gt;"",COUNTA(H$9:$H154)&amp;"","")</f>
        <v/>
      </c>
      <c r="B154" s="89"/>
      <c r="C154" s="89"/>
      <c r="D154" s="76"/>
      <c r="E154" s="90"/>
      <c r="F154" s="78"/>
      <c r="H154" s="79"/>
      <c r="I154" s="80" t="str">
        <f t="shared" ref="I154" si="90">IF(F154=0,"",0)</f>
        <v/>
      </c>
      <c r="J154" s="81" t="str">
        <f t="shared" ref="J154" si="91">IF(F154=0,"",F154+(F154*I154))</f>
        <v/>
      </c>
      <c r="K154" s="82" t="str">
        <f t="shared" ref="K154" si="92">IF(F154=0,"",0)</f>
        <v/>
      </c>
      <c r="L154" s="83" t="str">
        <f t="shared" ref="L154" si="93">IF(F154=0,"",K154*J154)</f>
        <v/>
      </c>
      <c r="M154" s="84" t="str">
        <f t="shared" ref="M154" si="94">IF(F154=0,"",M$7)</f>
        <v/>
      </c>
      <c r="N154" s="85" t="str">
        <f t="shared" ref="N154" si="95">IF(F154=0,"",0)</f>
        <v/>
      </c>
      <c r="O154" s="85" t="str">
        <f t="shared" ref="O154" si="96">IF(F154=0,"",N154*J154)</f>
        <v/>
      </c>
      <c r="P154" s="83" t="str">
        <f t="shared" ref="P154" si="97">IF(F154=0,"",O154*M154)</f>
        <v/>
      </c>
      <c r="Q154" s="86" t="str">
        <f t="shared" ref="Q154" si="98">IF(F154=0,"",L154+P154)</f>
        <v/>
      </c>
      <c r="R154" s="87"/>
    </row>
    <row r="155" spans="1:18" x14ac:dyDescent="0.3">
      <c r="A155" s="74" t="str">
        <f>IF(TRIM(H155)&lt;&gt;"",COUNTA(H$9:$H155)&amp;"","")</f>
        <v/>
      </c>
      <c r="B155" s="75"/>
      <c r="C155" s="75"/>
      <c r="D155" s="76"/>
      <c r="E155" s="105" t="s">
        <v>109</v>
      </c>
      <c r="F155" s="78"/>
      <c r="H155" s="79"/>
      <c r="I155" s="80" t="str">
        <f t="shared" ref="I155:I161" si="99">IF(F155=0,"",0)</f>
        <v/>
      </c>
      <c r="J155" s="81" t="str">
        <f t="shared" ref="J155:J161" si="100">IF(F155=0,"",F155+(F155*I155))</f>
        <v/>
      </c>
      <c r="K155" s="82" t="str">
        <f t="shared" ref="K155:K161" si="101">IF(F155=0,"",0)</f>
        <v/>
      </c>
      <c r="L155" s="83" t="str">
        <f t="shared" ref="L155:L161" si="102">IF(F155=0,"",K155*J155)</f>
        <v/>
      </c>
      <c r="M155" s="84" t="str">
        <f t="shared" ref="M155:M161" si="103">IF(F155=0,"",M$7)</f>
        <v/>
      </c>
      <c r="N155" s="85" t="str">
        <f t="shared" ref="N155:N161" si="104">IF(F155=0,"",0)</f>
        <v/>
      </c>
      <c r="O155" s="85" t="str">
        <f t="shared" ref="O155:O161" si="105">IF(F155=0,"",N155*J155)</f>
        <v/>
      </c>
      <c r="P155" s="83" t="str">
        <f t="shared" ref="P155:P161" si="106">IF(F155=0,"",O155*M155)</f>
        <v/>
      </c>
      <c r="Q155" s="86" t="str">
        <f t="shared" ref="Q155:Q161" si="107">IF(F155=0,"",L155+P155)</f>
        <v/>
      </c>
      <c r="R155" s="104"/>
    </row>
    <row r="156" spans="1:18" ht="15" thickBot="1" x14ac:dyDescent="0.35">
      <c r="A156" s="74" t="str">
        <f>IF(TRIM(H156)&lt;&gt;"",COUNTA(H$9:$H156)&amp;"","")</f>
        <v>132</v>
      </c>
      <c r="B156" s="75"/>
      <c r="C156" s="75"/>
      <c r="D156" s="76"/>
      <c r="E156" s="88" t="s">
        <v>110</v>
      </c>
      <c r="F156" s="78">
        <v>149</v>
      </c>
      <c r="H156" s="79" t="s">
        <v>105</v>
      </c>
      <c r="I156" s="80">
        <f t="shared" si="99"/>
        <v>0</v>
      </c>
      <c r="J156" s="81">
        <f t="shared" si="100"/>
        <v>149</v>
      </c>
      <c r="K156" s="82">
        <f t="shared" si="101"/>
        <v>0</v>
      </c>
      <c r="L156" s="83">
        <f t="shared" si="102"/>
        <v>0</v>
      </c>
      <c r="M156" s="84">
        <f t="shared" si="103"/>
        <v>0</v>
      </c>
      <c r="N156" s="85">
        <f t="shared" si="104"/>
        <v>0</v>
      </c>
      <c r="O156" s="85">
        <f t="shared" si="105"/>
        <v>0</v>
      </c>
      <c r="P156" s="83">
        <f t="shared" si="106"/>
        <v>0</v>
      </c>
      <c r="Q156" s="86">
        <f t="shared" si="107"/>
        <v>0</v>
      </c>
      <c r="R156" s="104"/>
    </row>
    <row r="157" spans="1:18" ht="15" thickBot="1" x14ac:dyDescent="0.35">
      <c r="A157" s="74" t="str">
        <f>IF(TRIM(H157)&lt;&gt;"",COUNTA(H$9:$H157)&amp;"","")</f>
        <v>133</v>
      </c>
      <c r="B157" s="75"/>
      <c r="C157" s="75"/>
      <c r="D157" s="76"/>
      <c r="E157" s="88" t="s">
        <v>111</v>
      </c>
      <c r="F157" s="78">
        <v>44</v>
      </c>
      <c r="H157" s="79" t="s">
        <v>105</v>
      </c>
      <c r="I157" s="80">
        <f t="shared" si="99"/>
        <v>0</v>
      </c>
      <c r="J157" s="81">
        <f t="shared" si="100"/>
        <v>44</v>
      </c>
      <c r="K157" s="82">
        <f t="shared" si="101"/>
        <v>0</v>
      </c>
      <c r="L157" s="83">
        <f t="shared" si="102"/>
        <v>0</v>
      </c>
      <c r="M157" s="84">
        <f t="shared" si="103"/>
        <v>0</v>
      </c>
      <c r="N157" s="85">
        <f t="shared" si="104"/>
        <v>0</v>
      </c>
      <c r="O157" s="85">
        <f t="shared" si="105"/>
        <v>0</v>
      </c>
      <c r="P157" s="83">
        <f t="shared" si="106"/>
        <v>0</v>
      </c>
      <c r="Q157" s="86">
        <f t="shared" si="107"/>
        <v>0</v>
      </c>
      <c r="R157" s="104"/>
    </row>
    <row r="158" spans="1:18" ht="15" thickBot="1" x14ac:dyDescent="0.35">
      <c r="A158" s="74" t="str">
        <f>IF(TRIM(H158)&lt;&gt;"",COUNTA(H$9:$H158)&amp;"","")</f>
        <v>134</v>
      </c>
      <c r="B158" s="75"/>
      <c r="C158" s="75"/>
      <c r="D158" s="76"/>
      <c r="E158" s="88" t="s">
        <v>112</v>
      </c>
      <c r="F158" s="78">
        <v>52</v>
      </c>
      <c r="H158" s="79" t="s">
        <v>105</v>
      </c>
      <c r="I158" s="80">
        <f t="shared" si="99"/>
        <v>0</v>
      </c>
      <c r="J158" s="81">
        <f t="shared" si="100"/>
        <v>52</v>
      </c>
      <c r="K158" s="82">
        <f t="shared" si="101"/>
        <v>0</v>
      </c>
      <c r="L158" s="83">
        <f t="shared" si="102"/>
        <v>0</v>
      </c>
      <c r="M158" s="84">
        <f t="shared" si="103"/>
        <v>0</v>
      </c>
      <c r="N158" s="85">
        <f t="shared" si="104"/>
        <v>0</v>
      </c>
      <c r="O158" s="85">
        <f t="shared" si="105"/>
        <v>0</v>
      </c>
      <c r="P158" s="83">
        <f t="shared" si="106"/>
        <v>0</v>
      </c>
      <c r="Q158" s="86">
        <f t="shared" si="107"/>
        <v>0</v>
      </c>
      <c r="R158" s="104"/>
    </row>
    <row r="159" spans="1:18" ht="15" thickBot="1" x14ac:dyDescent="0.35">
      <c r="A159" s="74" t="str">
        <f>IF(TRIM(H159)&lt;&gt;"",COUNTA(H$9:$H159)&amp;"","")</f>
        <v>135</v>
      </c>
      <c r="B159" s="75"/>
      <c r="C159" s="75"/>
      <c r="D159" s="76"/>
      <c r="E159" s="88" t="s">
        <v>113</v>
      </c>
      <c r="F159" s="78">
        <v>1</v>
      </c>
      <c r="H159" s="79" t="s">
        <v>105</v>
      </c>
      <c r="I159" s="80">
        <f t="shared" si="99"/>
        <v>0</v>
      </c>
      <c r="J159" s="81">
        <f t="shared" si="100"/>
        <v>1</v>
      </c>
      <c r="K159" s="82">
        <f t="shared" si="101"/>
        <v>0</v>
      </c>
      <c r="L159" s="83">
        <f t="shared" si="102"/>
        <v>0</v>
      </c>
      <c r="M159" s="84">
        <f t="shared" si="103"/>
        <v>0</v>
      </c>
      <c r="N159" s="85">
        <f t="shared" si="104"/>
        <v>0</v>
      </c>
      <c r="O159" s="85">
        <f t="shared" si="105"/>
        <v>0</v>
      </c>
      <c r="P159" s="83">
        <f t="shared" si="106"/>
        <v>0</v>
      </c>
      <c r="Q159" s="86">
        <f t="shared" si="107"/>
        <v>0</v>
      </c>
      <c r="R159" s="104"/>
    </row>
    <row r="160" spans="1:18" x14ac:dyDescent="0.3">
      <c r="A160" s="74" t="str">
        <f>IF(TRIM(H160)&lt;&gt;"",COUNTA(H$9:$H170)&amp;"","")</f>
        <v>142</v>
      </c>
      <c r="B160" s="75"/>
      <c r="C160" s="75"/>
      <c r="D160" s="76"/>
      <c r="E160" s="88" t="s">
        <v>114</v>
      </c>
      <c r="F160" s="78">
        <v>1</v>
      </c>
      <c r="H160" s="79" t="s">
        <v>105</v>
      </c>
      <c r="I160" s="80">
        <f t="shared" si="99"/>
        <v>0</v>
      </c>
      <c r="J160" s="81">
        <f t="shared" si="100"/>
        <v>1</v>
      </c>
      <c r="K160" s="82">
        <f t="shared" si="101"/>
        <v>0</v>
      </c>
      <c r="L160" s="83">
        <f t="shared" si="102"/>
        <v>0</v>
      </c>
      <c r="M160" s="84">
        <f t="shared" si="103"/>
        <v>0</v>
      </c>
      <c r="N160" s="85">
        <f t="shared" si="104"/>
        <v>0</v>
      </c>
      <c r="O160" s="85">
        <f t="shared" si="105"/>
        <v>0</v>
      </c>
      <c r="P160" s="83">
        <f t="shared" si="106"/>
        <v>0</v>
      </c>
      <c r="Q160" s="86">
        <f t="shared" si="107"/>
        <v>0</v>
      </c>
      <c r="R160" s="104"/>
    </row>
    <row r="161" spans="1:18" x14ac:dyDescent="0.3">
      <c r="A161" s="74" t="str">
        <f>IF(TRIM(H161)&lt;&gt;"",COUNTA(H$9:$H161)&amp;"","")</f>
        <v/>
      </c>
      <c r="B161" s="89"/>
      <c r="C161" s="89"/>
      <c r="D161" s="76"/>
      <c r="E161" s="90"/>
      <c r="F161" s="78"/>
      <c r="H161" s="79"/>
      <c r="I161" s="80" t="str">
        <f t="shared" si="99"/>
        <v/>
      </c>
      <c r="J161" s="81" t="str">
        <f t="shared" si="100"/>
        <v/>
      </c>
      <c r="K161" s="82" t="str">
        <f t="shared" si="101"/>
        <v/>
      </c>
      <c r="L161" s="83" t="str">
        <f t="shared" si="102"/>
        <v/>
      </c>
      <c r="M161" s="84" t="str">
        <f t="shared" si="103"/>
        <v/>
      </c>
      <c r="N161" s="85" t="str">
        <f t="shared" si="104"/>
        <v/>
      </c>
      <c r="O161" s="85" t="str">
        <f t="shared" si="105"/>
        <v/>
      </c>
      <c r="P161" s="83" t="str">
        <f t="shared" si="106"/>
        <v/>
      </c>
      <c r="Q161" s="86" t="str">
        <f t="shared" si="107"/>
        <v/>
      </c>
      <c r="R161" s="87"/>
    </row>
    <row r="162" spans="1:18" x14ac:dyDescent="0.3">
      <c r="A162" s="74" t="str">
        <f>IF(TRIM(H162)&lt;&gt;"",COUNTA(H$9:$H162)&amp;"","")</f>
        <v/>
      </c>
      <c r="B162" s="75"/>
      <c r="C162" s="75"/>
      <c r="D162" s="76"/>
      <c r="E162" s="105" t="s">
        <v>66</v>
      </c>
      <c r="F162" s="78"/>
      <c r="H162" s="79"/>
      <c r="I162" s="80" t="str">
        <f t="shared" si="36"/>
        <v/>
      </c>
      <c r="J162" s="81" t="str">
        <f t="shared" si="37"/>
        <v/>
      </c>
      <c r="K162" s="82" t="str">
        <f t="shared" si="38"/>
        <v/>
      </c>
      <c r="L162" s="83" t="str">
        <f t="shared" si="39"/>
        <v/>
      </c>
      <c r="M162" s="84" t="str">
        <f t="shared" si="40"/>
        <v/>
      </c>
      <c r="N162" s="85" t="str">
        <f t="shared" si="41"/>
        <v/>
      </c>
      <c r="O162" s="85" t="str">
        <f t="shared" si="42"/>
        <v/>
      </c>
      <c r="P162" s="83" t="str">
        <f t="shared" si="43"/>
        <v/>
      </c>
      <c r="Q162" s="86" t="str">
        <f t="shared" si="44"/>
        <v/>
      </c>
      <c r="R162" s="104"/>
    </row>
    <row r="163" spans="1:18" ht="15" thickBot="1" x14ac:dyDescent="0.35">
      <c r="A163" s="74" t="str">
        <f>IF(TRIM(H163)&lt;&gt;"",COUNTA(H$9:$H163)&amp;"","")</f>
        <v>137</v>
      </c>
      <c r="B163" s="75"/>
      <c r="C163" s="75"/>
      <c r="D163" s="76"/>
      <c r="E163" s="88" t="s">
        <v>126</v>
      </c>
      <c r="F163" s="78">
        <v>2</v>
      </c>
      <c r="H163" s="79" t="s">
        <v>105</v>
      </c>
      <c r="I163" s="80">
        <f t="shared" si="36"/>
        <v>0</v>
      </c>
      <c r="J163" s="81">
        <f t="shared" si="37"/>
        <v>2</v>
      </c>
      <c r="K163" s="82">
        <f t="shared" si="38"/>
        <v>0</v>
      </c>
      <c r="L163" s="83">
        <f t="shared" si="39"/>
        <v>0</v>
      </c>
      <c r="M163" s="84">
        <f t="shared" si="40"/>
        <v>0</v>
      </c>
      <c r="N163" s="85">
        <f t="shared" si="41"/>
        <v>0</v>
      </c>
      <c r="O163" s="85">
        <f t="shared" si="42"/>
        <v>0</v>
      </c>
      <c r="P163" s="83">
        <f t="shared" si="43"/>
        <v>0</v>
      </c>
      <c r="Q163" s="86">
        <f t="shared" si="44"/>
        <v>0</v>
      </c>
      <c r="R163" s="104"/>
    </row>
    <row r="164" spans="1:18" ht="15" thickBot="1" x14ac:dyDescent="0.35">
      <c r="A164" s="74" t="str">
        <f>IF(TRIM(H164)&lt;&gt;"",COUNTA(H$9:$H164)&amp;"","")</f>
        <v>138</v>
      </c>
      <c r="B164" s="75"/>
      <c r="C164" s="75"/>
      <c r="D164" s="76"/>
      <c r="E164" s="88" t="s">
        <v>127</v>
      </c>
      <c r="F164" s="78">
        <v>1</v>
      </c>
      <c r="H164" s="79" t="s">
        <v>105</v>
      </c>
      <c r="I164" s="80">
        <f t="shared" si="36"/>
        <v>0</v>
      </c>
      <c r="J164" s="81">
        <f t="shared" si="37"/>
        <v>1</v>
      </c>
      <c r="K164" s="82">
        <f t="shared" si="38"/>
        <v>0</v>
      </c>
      <c r="L164" s="83">
        <f t="shared" si="39"/>
        <v>0</v>
      </c>
      <c r="M164" s="84">
        <f t="shared" si="40"/>
        <v>0</v>
      </c>
      <c r="N164" s="85">
        <f t="shared" si="41"/>
        <v>0</v>
      </c>
      <c r="O164" s="85">
        <f t="shared" si="42"/>
        <v>0</v>
      </c>
      <c r="P164" s="83">
        <f t="shared" si="43"/>
        <v>0</v>
      </c>
      <c r="Q164" s="86">
        <f t="shared" si="44"/>
        <v>0</v>
      </c>
      <c r="R164" s="104"/>
    </row>
    <row r="165" spans="1:18" ht="15" thickBot="1" x14ac:dyDescent="0.35">
      <c r="A165" s="74" t="str">
        <f>IF(TRIM(H165)&lt;&gt;"",COUNTA(H$9:$H165)&amp;"","")</f>
        <v>139</v>
      </c>
      <c r="B165" s="75"/>
      <c r="C165" s="75"/>
      <c r="D165" s="76"/>
      <c r="E165" s="88" t="s">
        <v>128</v>
      </c>
      <c r="F165" s="78">
        <v>1</v>
      </c>
      <c r="H165" s="79" t="s">
        <v>105</v>
      </c>
      <c r="I165" s="80">
        <f t="shared" si="36"/>
        <v>0</v>
      </c>
      <c r="J165" s="81">
        <f t="shared" si="37"/>
        <v>1</v>
      </c>
      <c r="K165" s="82">
        <f t="shared" si="38"/>
        <v>0</v>
      </c>
      <c r="L165" s="83">
        <f t="shared" si="39"/>
        <v>0</v>
      </c>
      <c r="M165" s="84">
        <f t="shared" si="40"/>
        <v>0</v>
      </c>
      <c r="N165" s="85">
        <f t="shared" si="41"/>
        <v>0</v>
      </c>
      <c r="O165" s="85">
        <f t="shared" si="42"/>
        <v>0</v>
      </c>
      <c r="P165" s="83">
        <f t="shared" si="43"/>
        <v>0</v>
      </c>
      <c r="Q165" s="86">
        <f t="shared" si="44"/>
        <v>0</v>
      </c>
      <c r="R165" s="104"/>
    </row>
    <row r="166" spans="1:18" x14ac:dyDescent="0.3">
      <c r="A166" s="74" t="str">
        <f>IF(TRIM(H166)&lt;&gt;"",COUNTA(H$9:$H166)&amp;"","")</f>
        <v>140</v>
      </c>
      <c r="B166" s="75"/>
      <c r="C166" s="75"/>
      <c r="D166" s="76"/>
      <c r="E166" s="88" t="s">
        <v>129</v>
      </c>
      <c r="F166" s="78">
        <v>240</v>
      </c>
      <c r="H166" s="79" t="s">
        <v>124</v>
      </c>
      <c r="I166" s="80">
        <f t="shared" si="36"/>
        <v>0</v>
      </c>
      <c r="J166" s="81">
        <f t="shared" si="37"/>
        <v>240</v>
      </c>
      <c r="K166" s="82">
        <f t="shared" si="38"/>
        <v>0</v>
      </c>
      <c r="L166" s="83">
        <f t="shared" si="39"/>
        <v>0</v>
      </c>
      <c r="M166" s="84">
        <f t="shared" si="40"/>
        <v>0</v>
      </c>
      <c r="N166" s="85">
        <f t="shared" si="41"/>
        <v>0</v>
      </c>
      <c r="O166" s="85">
        <f t="shared" si="42"/>
        <v>0</v>
      </c>
      <c r="P166" s="83">
        <f t="shared" si="43"/>
        <v>0</v>
      </c>
      <c r="Q166" s="86">
        <f t="shared" si="44"/>
        <v>0</v>
      </c>
      <c r="R166" s="104"/>
    </row>
    <row r="167" spans="1:18" x14ac:dyDescent="0.3">
      <c r="A167" s="74" t="str">
        <f>IF(TRIM(H167)&lt;&gt;"",COUNTA(H$9:$H167)&amp;"","")</f>
        <v/>
      </c>
      <c r="B167" s="89"/>
      <c r="C167" s="89"/>
      <c r="D167" s="76"/>
      <c r="E167" s="90"/>
      <c r="F167" s="78"/>
      <c r="H167" s="79"/>
      <c r="I167" s="80" t="str">
        <f t="shared" ref="I167" si="108">IF(F167=0,"",0)</f>
        <v/>
      </c>
      <c r="J167" s="81" t="str">
        <f t="shared" ref="J167" si="109">IF(F167=0,"",F167+(F167*I167))</f>
        <v/>
      </c>
      <c r="K167" s="82" t="str">
        <f t="shared" ref="K167" si="110">IF(F167=0,"",0)</f>
        <v/>
      </c>
      <c r="L167" s="83" t="str">
        <f t="shared" ref="L167" si="111">IF(F167=0,"",K167*J167)</f>
        <v/>
      </c>
      <c r="M167" s="84" t="str">
        <f t="shared" ref="M167" si="112">IF(F167=0,"",M$7)</f>
        <v/>
      </c>
      <c r="N167" s="85" t="str">
        <f t="shared" ref="N167" si="113">IF(F167=0,"",0)</f>
        <v/>
      </c>
      <c r="O167" s="85" t="str">
        <f t="shared" ref="O167" si="114">IF(F167=0,"",N167*J167)</f>
        <v/>
      </c>
      <c r="P167" s="83" t="str">
        <f t="shared" ref="P167" si="115">IF(F167=0,"",O167*M167)</f>
        <v/>
      </c>
      <c r="Q167" s="86" t="str">
        <f t="shared" ref="Q167" si="116">IF(F167=0,"",L167+P167)</f>
        <v/>
      </c>
      <c r="R167" s="87"/>
    </row>
    <row r="168" spans="1:18" x14ac:dyDescent="0.3">
      <c r="A168" s="74" t="str">
        <f>IF(TRIM(H168)&lt;&gt;"",COUNTA(H$9:$H168)&amp;"","")</f>
        <v/>
      </c>
      <c r="B168" s="75"/>
      <c r="C168" s="75"/>
      <c r="D168" s="76"/>
      <c r="E168" s="105" t="s">
        <v>201</v>
      </c>
      <c r="F168" s="78"/>
      <c r="H168" s="79"/>
      <c r="I168" s="80" t="str">
        <f t="shared" ref="I168:I171" si="117">IF(F168=0,"",0)</f>
        <v/>
      </c>
      <c r="J168" s="81" t="str">
        <f t="shared" ref="J168:J171" si="118">IF(F168=0,"",F168+(F168*I168))</f>
        <v/>
      </c>
      <c r="K168" s="82" t="str">
        <f t="shared" ref="K168:K171" si="119">IF(F168=0,"",0)</f>
        <v/>
      </c>
      <c r="L168" s="83" t="str">
        <f t="shared" ref="L168:L171" si="120">IF(F168=0,"",K168*J168)</f>
        <v/>
      </c>
      <c r="M168" s="84" t="str">
        <f t="shared" ref="M168:M171" si="121">IF(F168=0,"",M$7)</f>
        <v/>
      </c>
      <c r="N168" s="85" t="str">
        <f t="shared" ref="N168:N171" si="122">IF(F168=0,"",0)</f>
        <v/>
      </c>
      <c r="O168" s="85" t="str">
        <f t="shared" ref="O168:O171" si="123">IF(F168=0,"",N168*J168)</f>
        <v/>
      </c>
      <c r="P168" s="83" t="str">
        <f t="shared" ref="P168:P171" si="124">IF(F168=0,"",O168*M168)</f>
        <v/>
      </c>
      <c r="Q168" s="86" t="str">
        <f t="shared" ref="Q168:Q171" si="125">IF(F168=0,"",L168+P168)</f>
        <v/>
      </c>
      <c r="R168" s="104"/>
    </row>
    <row r="169" spans="1:18" ht="15" thickBot="1" x14ac:dyDescent="0.35">
      <c r="A169" s="74" t="str">
        <f>IF(TRIM(H169)&lt;&gt;"",COUNTA(H$9:$H169)&amp;"","")</f>
        <v>141</v>
      </c>
      <c r="B169" s="75"/>
      <c r="C169" s="75"/>
      <c r="D169" s="76"/>
      <c r="E169" s="77" t="s">
        <v>203</v>
      </c>
      <c r="F169" s="78">
        <v>1</v>
      </c>
      <c r="H169" s="79" t="s">
        <v>105</v>
      </c>
      <c r="I169" s="80">
        <f t="shared" si="117"/>
        <v>0</v>
      </c>
      <c r="J169" s="81">
        <f t="shared" si="118"/>
        <v>1</v>
      </c>
      <c r="K169" s="82">
        <f t="shared" si="119"/>
        <v>0</v>
      </c>
      <c r="L169" s="83">
        <f t="shared" si="120"/>
        <v>0</v>
      </c>
      <c r="M169" s="84">
        <f t="shared" si="121"/>
        <v>0</v>
      </c>
      <c r="N169" s="85">
        <f t="shared" si="122"/>
        <v>0</v>
      </c>
      <c r="O169" s="85">
        <f t="shared" si="123"/>
        <v>0</v>
      </c>
      <c r="P169" s="83">
        <f t="shared" si="124"/>
        <v>0</v>
      </c>
      <c r="Q169" s="86">
        <f t="shared" si="125"/>
        <v>0</v>
      </c>
      <c r="R169" s="104"/>
    </row>
    <row r="170" spans="1:18" x14ac:dyDescent="0.3">
      <c r="A170" s="74" t="str">
        <f>IF(TRIM(H170)&lt;&gt;"",COUNTA(H$9:$H170)&amp;"","")</f>
        <v>142</v>
      </c>
      <c r="B170" s="75"/>
      <c r="C170" s="75"/>
      <c r="D170" s="76"/>
      <c r="E170" s="77" t="s">
        <v>204</v>
      </c>
      <c r="F170" s="78">
        <v>1</v>
      </c>
      <c r="H170" s="79" t="s">
        <v>105</v>
      </c>
      <c r="I170" s="80">
        <f t="shared" si="117"/>
        <v>0</v>
      </c>
      <c r="J170" s="81">
        <f t="shared" si="118"/>
        <v>1</v>
      </c>
      <c r="K170" s="82">
        <f t="shared" si="119"/>
        <v>0</v>
      </c>
      <c r="L170" s="83">
        <f t="shared" si="120"/>
        <v>0</v>
      </c>
      <c r="M170" s="84">
        <f t="shared" si="121"/>
        <v>0</v>
      </c>
      <c r="N170" s="85">
        <f t="shared" si="122"/>
        <v>0</v>
      </c>
      <c r="O170" s="85">
        <f t="shared" si="123"/>
        <v>0</v>
      </c>
      <c r="P170" s="83">
        <f t="shared" si="124"/>
        <v>0</v>
      </c>
      <c r="Q170" s="86">
        <f t="shared" si="125"/>
        <v>0</v>
      </c>
      <c r="R170" s="104"/>
    </row>
    <row r="171" spans="1:18" ht="15" thickBot="1" x14ac:dyDescent="0.35">
      <c r="A171" s="74" t="str">
        <f>IF(TRIM(H171)&lt;&gt;"",COUNTA(H$9:$H171)&amp;"","")</f>
        <v/>
      </c>
      <c r="B171" s="89"/>
      <c r="C171" s="89"/>
      <c r="D171" s="76"/>
      <c r="E171" s="90"/>
      <c r="F171" s="78"/>
      <c r="H171" s="79"/>
      <c r="I171" s="80" t="str">
        <f t="shared" si="117"/>
        <v/>
      </c>
      <c r="J171" s="81" t="str">
        <f t="shared" si="118"/>
        <v/>
      </c>
      <c r="K171" s="82" t="str">
        <f t="shared" si="119"/>
        <v/>
      </c>
      <c r="L171" s="83" t="str">
        <f t="shared" si="120"/>
        <v/>
      </c>
      <c r="M171" s="84" t="str">
        <f t="shared" si="121"/>
        <v/>
      </c>
      <c r="N171" s="85" t="str">
        <f t="shared" si="122"/>
        <v/>
      </c>
      <c r="O171" s="85" t="str">
        <f t="shared" si="123"/>
        <v/>
      </c>
      <c r="P171" s="83" t="str">
        <f t="shared" si="124"/>
        <v/>
      </c>
      <c r="Q171" s="86" t="str">
        <f t="shared" si="125"/>
        <v/>
      </c>
      <c r="R171" s="87"/>
    </row>
    <row r="172" spans="1:18" ht="16.2" thickBot="1" x14ac:dyDescent="0.35">
      <c r="A172" s="74" t="str">
        <f>IF(TRIM(H172)&lt;&gt;"",COUNTA(H$9:$H172)&amp;"","")</f>
        <v/>
      </c>
      <c r="B172" s="75"/>
      <c r="C172" s="75"/>
      <c r="D172" s="139"/>
      <c r="E172" s="204" t="s">
        <v>231</v>
      </c>
      <c r="F172" s="140"/>
      <c r="H172" s="79"/>
      <c r="I172" s="80" t="str">
        <f t="shared" ref="I172:I205" si="126">IF(F172=0,"",0)</f>
        <v/>
      </c>
      <c r="J172" s="81" t="str">
        <f t="shared" ref="J172:J205" si="127">IF(F172=0,"",F172+(F172*I172))</f>
        <v/>
      </c>
      <c r="K172" s="82" t="str">
        <f t="shared" ref="K172:K205" si="128">IF(F172=0,"",0)</f>
        <v/>
      </c>
      <c r="L172" s="83" t="str">
        <f t="shared" ref="L172:L205" si="129">IF(F172=0,"",K172*J172)</f>
        <v/>
      </c>
      <c r="M172" s="84" t="str">
        <f t="shared" ref="M172:M205" si="130">IF(F172=0,"",M$7)</f>
        <v/>
      </c>
      <c r="N172" s="85" t="str">
        <f t="shared" ref="N172:N205" si="131">IF(F172=0,"",0)</f>
        <v/>
      </c>
      <c r="O172" s="85" t="str">
        <f t="shared" ref="O172:O205" si="132">IF(F172=0,"",N172*J172)</f>
        <v/>
      </c>
      <c r="P172" s="83" t="str">
        <f t="shared" ref="P172:P205" si="133">IF(F172=0,"",O172*M172)</f>
        <v/>
      </c>
      <c r="Q172" s="86" t="str">
        <f t="shared" ref="Q172:Q205" si="134">IF(F172=0,"",L172+P172)</f>
        <v/>
      </c>
      <c r="R172" s="104"/>
    </row>
    <row r="173" spans="1:18" x14ac:dyDescent="0.3">
      <c r="A173" s="74" t="str">
        <f>IF(TRIM(H173)&lt;&gt;"",COUNTA(H$9:$H173)&amp;"","")</f>
        <v/>
      </c>
      <c r="B173" s="75"/>
      <c r="C173" s="75"/>
      <c r="D173" s="76"/>
      <c r="E173" s="141" t="s">
        <v>65</v>
      </c>
      <c r="F173" s="78"/>
      <c r="H173" s="79"/>
      <c r="I173" s="80" t="str">
        <f t="shared" si="126"/>
        <v/>
      </c>
      <c r="J173" s="81" t="str">
        <f t="shared" si="127"/>
        <v/>
      </c>
      <c r="K173" s="82" t="str">
        <f t="shared" si="128"/>
        <v/>
      </c>
      <c r="L173" s="83" t="str">
        <f t="shared" si="129"/>
        <v/>
      </c>
      <c r="M173" s="84" t="str">
        <f t="shared" si="130"/>
        <v/>
      </c>
      <c r="N173" s="85" t="str">
        <f t="shared" si="131"/>
        <v/>
      </c>
      <c r="O173" s="85" t="str">
        <f t="shared" si="132"/>
        <v/>
      </c>
      <c r="P173" s="83" t="str">
        <f t="shared" si="133"/>
        <v/>
      </c>
      <c r="Q173" s="86" t="str">
        <f t="shared" si="134"/>
        <v/>
      </c>
      <c r="R173" s="104"/>
    </row>
    <row r="174" spans="1:18" ht="15" thickBot="1" x14ac:dyDescent="0.35">
      <c r="A174" s="74" t="str">
        <f>IF(TRIM(H174)&lt;&gt;"",COUNTA(H$9:$H174)&amp;"","")</f>
        <v>143</v>
      </c>
      <c r="B174" s="75"/>
      <c r="C174" s="75"/>
      <c r="D174" s="76"/>
      <c r="E174" s="77" t="s">
        <v>141</v>
      </c>
      <c r="F174" s="78">
        <v>1250.6999999999998</v>
      </c>
      <c r="H174" s="79" t="s">
        <v>124</v>
      </c>
      <c r="I174" s="80">
        <v>0.1</v>
      </c>
      <c r="J174" s="81">
        <f t="shared" si="127"/>
        <v>1375.7699999999998</v>
      </c>
      <c r="K174" s="82">
        <f t="shared" si="128"/>
        <v>0</v>
      </c>
      <c r="L174" s="83">
        <f t="shared" si="129"/>
        <v>0</v>
      </c>
      <c r="M174" s="84">
        <f t="shared" si="130"/>
        <v>0</v>
      </c>
      <c r="N174" s="85">
        <f t="shared" si="131"/>
        <v>0</v>
      </c>
      <c r="O174" s="85">
        <f t="shared" si="132"/>
        <v>0</v>
      </c>
      <c r="P174" s="83">
        <f t="shared" si="133"/>
        <v>0</v>
      </c>
      <c r="Q174" s="86">
        <f t="shared" si="134"/>
        <v>0</v>
      </c>
      <c r="R174" s="104"/>
    </row>
    <row r="175" spans="1:18" x14ac:dyDescent="0.3">
      <c r="A175" s="74" t="str">
        <f>IF(TRIM(H175)&lt;&gt;"",COUNTA(H$9:$H175)&amp;"","")</f>
        <v>144</v>
      </c>
      <c r="B175" s="75"/>
      <c r="C175" s="75"/>
      <c r="D175" s="76"/>
      <c r="E175" s="77" t="s">
        <v>143</v>
      </c>
      <c r="F175" s="78">
        <v>1146.3399999999999</v>
      </c>
      <c r="H175" s="79" t="s">
        <v>124</v>
      </c>
      <c r="I175" s="80">
        <v>0.1</v>
      </c>
      <c r="J175" s="81">
        <f t="shared" ref="J175:J176" si="135">IF(F175=0,"",F175+(F175*I175))</f>
        <v>1260.9739999999999</v>
      </c>
      <c r="K175" s="82">
        <f t="shared" ref="K175:K176" si="136">IF(F175=0,"",0)</f>
        <v>0</v>
      </c>
      <c r="L175" s="83">
        <f t="shared" ref="L175:L176" si="137">IF(F175=0,"",K175*J175)</f>
        <v>0</v>
      </c>
      <c r="M175" s="84">
        <f t="shared" ref="M175:M176" si="138">IF(F175=0,"",M$7)</f>
        <v>0</v>
      </c>
      <c r="N175" s="85">
        <f t="shared" ref="N175:N176" si="139">IF(F175=0,"",0)</f>
        <v>0</v>
      </c>
      <c r="O175" s="85">
        <f t="shared" ref="O175:O176" si="140">IF(F175=0,"",N175*J175)</f>
        <v>0</v>
      </c>
      <c r="P175" s="83">
        <f t="shared" ref="P175:P176" si="141">IF(F175=0,"",O175*M175)</f>
        <v>0</v>
      </c>
      <c r="Q175" s="86">
        <f t="shared" ref="Q175:Q176" si="142">IF(F175=0,"",L175+P175)</f>
        <v>0</v>
      </c>
      <c r="R175" s="104"/>
    </row>
    <row r="176" spans="1:18" x14ac:dyDescent="0.3">
      <c r="A176" s="74" t="str">
        <f>IF(TRIM(H176)&lt;&gt;"",COUNTA(H$9:$H176)&amp;"","")</f>
        <v/>
      </c>
      <c r="B176" s="89"/>
      <c r="C176" s="89"/>
      <c r="D176" s="76"/>
      <c r="E176" s="90"/>
      <c r="F176" s="78"/>
      <c r="H176" s="79"/>
      <c r="I176" s="80" t="str">
        <f t="shared" ref="I176" si="143">IF(F176=0,"",0)</f>
        <v/>
      </c>
      <c r="J176" s="81" t="str">
        <f t="shared" si="135"/>
        <v/>
      </c>
      <c r="K176" s="82" t="str">
        <f t="shared" si="136"/>
        <v/>
      </c>
      <c r="L176" s="83" t="str">
        <f t="shared" si="137"/>
        <v/>
      </c>
      <c r="M176" s="84" t="str">
        <f t="shared" si="138"/>
        <v/>
      </c>
      <c r="N176" s="85" t="str">
        <f t="shared" si="139"/>
        <v/>
      </c>
      <c r="O176" s="85" t="str">
        <f t="shared" si="140"/>
        <v/>
      </c>
      <c r="P176" s="83" t="str">
        <f t="shared" si="141"/>
        <v/>
      </c>
      <c r="Q176" s="86" t="str">
        <f t="shared" si="142"/>
        <v/>
      </c>
      <c r="R176" s="87"/>
    </row>
    <row r="177" spans="1:18" x14ac:dyDescent="0.3">
      <c r="A177" s="74" t="str">
        <f>IF(TRIM(H177)&lt;&gt;"",COUNTA(H$9:$H177)&amp;"","")</f>
        <v/>
      </c>
      <c r="B177" s="75"/>
      <c r="C177" s="75"/>
      <c r="D177" s="76"/>
      <c r="E177" s="105" t="s">
        <v>205</v>
      </c>
      <c r="F177" s="78"/>
      <c r="H177" s="79"/>
      <c r="I177" s="80" t="str">
        <f t="shared" si="126"/>
        <v/>
      </c>
      <c r="J177" s="81" t="str">
        <f t="shared" si="127"/>
        <v/>
      </c>
      <c r="K177" s="82" t="str">
        <f t="shared" si="128"/>
        <v/>
      </c>
      <c r="L177" s="83" t="str">
        <f t="shared" si="129"/>
        <v/>
      </c>
      <c r="M177" s="84" t="str">
        <f t="shared" si="130"/>
        <v/>
      </c>
      <c r="N177" s="85" t="str">
        <f t="shared" si="131"/>
        <v/>
      </c>
      <c r="O177" s="85" t="str">
        <f t="shared" si="132"/>
        <v/>
      </c>
      <c r="P177" s="83" t="str">
        <f t="shared" si="133"/>
        <v/>
      </c>
      <c r="Q177" s="86" t="str">
        <f t="shared" si="134"/>
        <v/>
      </c>
      <c r="R177" s="104"/>
    </row>
    <row r="178" spans="1:18" ht="15" thickBot="1" x14ac:dyDescent="0.35">
      <c r="A178" s="74" t="str">
        <f>IF(TRIM(H178)&lt;&gt;"",COUNTA(H$9:$H178)&amp;"","")</f>
        <v>145</v>
      </c>
      <c r="B178" s="75"/>
      <c r="C178" s="75"/>
      <c r="D178" s="76"/>
      <c r="E178" s="88" t="s">
        <v>187</v>
      </c>
      <c r="F178" s="78">
        <v>1146.3399999999999</v>
      </c>
      <c r="H178" s="79" t="s">
        <v>124</v>
      </c>
      <c r="I178" s="80">
        <v>0.1</v>
      </c>
      <c r="J178" s="81">
        <f t="shared" ref="J178:J192" si="144">IF(F178=0,"",F178+(F178*I178))</f>
        <v>1260.9739999999999</v>
      </c>
      <c r="K178" s="82">
        <f t="shared" ref="K178:K192" si="145">IF(F178=0,"",0)</f>
        <v>0</v>
      </c>
      <c r="L178" s="83">
        <f t="shared" ref="L178:L192" si="146">IF(F178=0,"",K178*J178)</f>
        <v>0</v>
      </c>
      <c r="M178" s="84">
        <f t="shared" ref="M178:M192" si="147">IF(F178=0,"",M$7)</f>
        <v>0</v>
      </c>
      <c r="N178" s="85">
        <f t="shared" ref="N178:N192" si="148">IF(F178=0,"",0)</f>
        <v>0</v>
      </c>
      <c r="O178" s="85">
        <f t="shared" ref="O178:O192" si="149">IF(F178=0,"",N178*J178)</f>
        <v>0</v>
      </c>
      <c r="P178" s="83">
        <f t="shared" ref="P178:P192" si="150">IF(F178=0,"",O178*M178)</f>
        <v>0</v>
      </c>
      <c r="Q178" s="86">
        <f t="shared" ref="Q178:Q192" si="151">IF(F178=0,"",L178+P178)</f>
        <v>0</v>
      </c>
      <c r="R178" s="104"/>
    </row>
    <row r="179" spans="1:18" ht="15" thickBot="1" x14ac:dyDescent="0.35">
      <c r="A179" s="74" t="str">
        <f>IF(TRIM(H179)&lt;&gt;"",COUNTA(H$9:$H179)&amp;"","")</f>
        <v>146</v>
      </c>
      <c r="B179" s="75"/>
      <c r="C179" s="75"/>
      <c r="D179" s="76"/>
      <c r="E179" s="88" t="s">
        <v>188</v>
      </c>
      <c r="F179" s="78">
        <v>1250.6999999999998</v>
      </c>
      <c r="H179" s="79" t="s">
        <v>124</v>
      </c>
      <c r="I179" s="80">
        <v>0.1</v>
      </c>
      <c r="J179" s="81">
        <f t="shared" si="144"/>
        <v>1375.7699999999998</v>
      </c>
      <c r="K179" s="82">
        <f t="shared" si="145"/>
        <v>0</v>
      </c>
      <c r="L179" s="83">
        <f t="shared" si="146"/>
        <v>0</v>
      </c>
      <c r="M179" s="84">
        <f t="shared" si="147"/>
        <v>0</v>
      </c>
      <c r="N179" s="85">
        <f t="shared" si="148"/>
        <v>0</v>
      </c>
      <c r="O179" s="85">
        <f t="shared" si="149"/>
        <v>0</v>
      </c>
      <c r="P179" s="83">
        <f t="shared" si="150"/>
        <v>0</v>
      </c>
      <c r="Q179" s="86">
        <f t="shared" si="151"/>
        <v>0</v>
      </c>
      <c r="R179" s="104"/>
    </row>
    <row r="180" spans="1:18" ht="15" thickBot="1" x14ac:dyDescent="0.35">
      <c r="A180" s="74" t="str">
        <f>IF(TRIM(H180)&lt;&gt;"",COUNTA(H$9:$H180)&amp;"","")</f>
        <v>147</v>
      </c>
      <c r="B180" s="75"/>
      <c r="C180" s="75"/>
      <c r="D180" s="76"/>
      <c r="E180" s="88" t="s">
        <v>153</v>
      </c>
      <c r="F180" s="78">
        <v>4585.3599999999997</v>
      </c>
      <c r="H180" s="79" t="s">
        <v>124</v>
      </c>
      <c r="I180" s="80">
        <v>0.1</v>
      </c>
      <c r="J180" s="81">
        <f t="shared" si="144"/>
        <v>5043.8959999999997</v>
      </c>
      <c r="K180" s="82">
        <f t="shared" si="145"/>
        <v>0</v>
      </c>
      <c r="L180" s="83">
        <f t="shared" si="146"/>
        <v>0</v>
      </c>
      <c r="M180" s="84">
        <f t="shared" si="147"/>
        <v>0</v>
      </c>
      <c r="N180" s="85">
        <f t="shared" si="148"/>
        <v>0</v>
      </c>
      <c r="O180" s="85">
        <f t="shared" si="149"/>
        <v>0</v>
      </c>
      <c r="P180" s="83">
        <f t="shared" si="150"/>
        <v>0</v>
      </c>
      <c r="Q180" s="86">
        <f t="shared" si="151"/>
        <v>0</v>
      </c>
      <c r="R180" s="104"/>
    </row>
    <row r="181" spans="1:18" x14ac:dyDescent="0.3">
      <c r="A181" s="74" t="str">
        <f>IF(TRIM(H181)&lt;&gt;"",COUNTA(H$9:$H181)&amp;"","")</f>
        <v>148</v>
      </c>
      <c r="B181" s="75"/>
      <c r="C181" s="75"/>
      <c r="D181" s="76"/>
      <c r="E181" s="88" t="s">
        <v>156</v>
      </c>
      <c r="F181" s="78">
        <v>5002.7999999999993</v>
      </c>
      <c r="H181" s="79" t="s">
        <v>124</v>
      </c>
      <c r="I181" s="80">
        <v>0.1</v>
      </c>
      <c r="J181" s="81">
        <f t="shared" si="144"/>
        <v>5503.079999999999</v>
      </c>
      <c r="K181" s="82">
        <f t="shared" si="145"/>
        <v>0</v>
      </c>
      <c r="L181" s="83">
        <f t="shared" si="146"/>
        <v>0</v>
      </c>
      <c r="M181" s="84">
        <f t="shared" si="147"/>
        <v>0</v>
      </c>
      <c r="N181" s="85">
        <f t="shared" si="148"/>
        <v>0</v>
      </c>
      <c r="O181" s="85">
        <f t="shared" si="149"/>
        <v>0</v>
      </c>
      <c r="P181" s="83">
        <f t="shared" si="150"/>
        <v>0</v>
      </c>
      <c r="Q181" s="86">
        <f t="shared" si="151"/>
        <v>0</v>
      </c>
      <c r="R181" s="104"/>
    </row>
    <row r="182" spans="1:18" x14ac:dyDescent="0.3">
      <c r="A182" s="74" t="str">
        <f>IF(TRIM(H182)&lt;&gt;"",COUNTA(H$9:$H182)&amp;"","")</f>
        <v/>
      </c>
      <c r="B182" s="89"/>
      <c r="C182" s="89"/>
      <c r="D182" s="76"/>
      <c r="E182" s="90"/>
      <c r="F182" s="78"/>
      <c r="H182" s="79"/>
      <c r="I182" s="80" t="str">
        <f t="shared" ref="I182:I192" si="152">IF(F182=0,"",0)</f>
        <v/>
      </c>
      <c r="J182" s="81" t="str">
        <f t="shared" si="144"/>
        <v/>
      </c>
      <c r="K182" s="82" t="str">
        <f t="shared" si="145"/>
        <v/>
      </c>
      <c r="L182" s="83" t="str">
        <f t="shared" si="146"/>
        <v/>
      </c>
      <c r="M182" s="84" t="str">
        <f t="shared" si="147"/>
        <v/>
      </c>
      <c r="N182" s="85" t="str">
        <f t="shared" si="148"/>
        <v/>
      </c>
      <c r="O182" s="85" t="str">
        <f t="shared" si="149"/>
        <v/>
      </c>
      <c r="P182" s="83" t="str">
        <f t="shared" si="150"/>
        <v/>
      </c>
      <c r="Q182" s="86" t="str">
        <f t="shared" si="151"/>
        <v/>
      </c>
      <c r="R182" s="87"/>
    </row>
    <row r="183" spans="1:18" x14ac:dyDescent="0.3">
      <c r="A183" s="74" t="str">
        <f>IF(TRIM(H183)&lt;&gt;"",COUNTA(H$9:$H183)&amp;"","")</f>
        <v/>
      </c>
      <c r="B183" s="75"/>
      <c r="C183" s="75"/>
      <c r="D183" s="76"/>
      <c r="E183" s="105" t="s">
        <v>206</v>
      </c>
      <c r="F183" s="78"/>
      <c r="H183" s="79"/>
      <c r="I183" s="80" t="str">
        <f t="shared" si="152"/>
        <v/>
      </c>
      <c r="J183" s="81" t="str">
        <f t="shared" si="144"/>
        <v/>
      </c>
      <c r="K183" s="82" t="str">
        <f t="shared" si="145"/>
        <v/>
      </c>
      <c r="L183" s="83" t="str">
        <f t="shared" si="146"/>
        <v/>
      </c>
      <c r="M183" s="84" t="str">
        <f t="shared" si="147"/>
        <v/>
      </c>
      <c r="N183" s="85" t="str">
        <f t="shared" si="148"/>
        <v/>
      </c>
      <c r="O183" s="85" t="str">
        <f t="shared" si="149"/>
        <v/>
      </c>
      <c r="P183" s="83" t="str">
        <f t="shared" si="150"/>
        <v/>
      </c>
      <c r="Q183" s="86" t="str">
        <f t="shared" si="151"/>
        <v/>
      </c>
      <c r="R183" s="104"/>
    </row>
    <row r="184" spans="1:18" x14ac:dyDescent="0.3">
      <c r="A184" s="74" t="str">
        <f>IF(TRIM(H184)&lt;&gt;"",COUNTA(H$9:$H184)&amp;"","")</f>
        <v>149</v>
      </c>
      <c r="B184" s="75"/>
      <c r="C184" s="75"/>
      <c r="D184" s="76"/>
      <c r="E184" s="88" t="s">
        <v>209</v>
      </c>
      <c r="F184" s="78">
        <v>16</v>
      </c>
      <c r="H184" s="79" t="s">
        <v>105</v>
      </c>
      <c r="I184" s="80">
        <f t="shared" si="152"/>
        <v>0</v>
      </c>
      <c r="J184" s="81">
        <f t="shared" si="144"/>
        <v>16</v>
      </c>
      <c r="K184" s="82">
        <f t="shared" si="145"/>
        <v>0</v>
      </c>
      <c r="L184" s="83">
        <f t="shared" si="146"/>
        <v>0</v>
      </c>
      <c r="M184" s="84">
        <f t="shared" si="147"/>
        <v>0</v>
      </c>
      <c r="N184" s="85">
        <f t="shared" si="148"/>
        <v>0</v>
      </c>
      <c r="O184" s="85">
        <f t="shared" si="149"/>
        <v>0</v>
      </c>
      <c r="P184" s="83">
        <f t="shared" si="150"/>
        <v>0</v>
      </c>
      <c r="Q184" s="86">
        <f t="shared" si="151"/>
        <v>0</v>
      </c>
      <c r="R184" s="104"/>
    </row>
    <row r="185" spans="1:18" x14ac:dyDescent="0.3">
      <c r="A185" s="74" t="str">
        <f>IF(TRIM(H185)&lt;&gt;"",COUNTA(H$9:$H185)&amp;"","")</f>
        <v>150</v>
      </c>
      <c r="B185" s="75"/>
      <c r="C185" s="75"/>
      <c r="D185" s="76"/>
      <c r="E185" s="88" t="s">
        <v>210</v>
      </c>
      <c r="F185" s="78">
        <f>+F184</f>
        <v>16</v>
      </c>
      <c r="H185" s="79" t="s">
        <v>105</v>
      </c>
      <c r="I185" s="80">
        <f t="shared" si="152"/>
        <v>0</v>
      </c>
      <c r="J185" s="81">
        <f t="shared" si="144"/>
        <v>16</v>
      </c>
      <c r="K185" s="82">
        <f t="shared" si="145"/>
        <v>0</v>
      </c>
      <c r="L185" s="83">
        <f t="shared" si="146"/>
        <v>0</v>
      </c>
      <c r="M185" s="84">
        <f t="shared" si="147"/>
        <v>0</v>
      </c>
      <c r="N185" s="85">
        <f t="shared" si="148"/>
        <v>0</v>
      </c>
      <c r="O185" s="85">
        <f t="shared" si="149"/>
        <v>0</v>
      </c>
      <c r="P185" s="83">
        <f t="shared" si="150"/>
        <v>0</v>
      </c>
      <c r="Q185" s="86">
        <f t="shared" si="151"/>
        <v>0</v>
      </c>
      <c r="R185" s="104"/>
    </row>
    <row r="186" spans="1:18" x14ac:dyDescent="0.3">
      <c r="A186" s="74" t="str">
        <f>IF(TRIM(H186)&lt;&gt;"",COUNTA(H$9:$H186)&amp;"","")</f>
        <v>151</v>
      </c>
      <c r="B186" s="75"/>
      <c r="C186" s="75"/>
      <c r="D186" s="76"/>
      <c r="E186" s="88" t="s">
        <v>217</v>
      </c>
      <c r="F186" s="78">
        <v>20</v>
      </c>
      <c r="H186" s="79" t="s">
        <v>105</v>
      </c>
      <c r="I186" s="80">
        <f t="shared" si="152"/>
        <v>0</v>
      </c>
      <c r="J186" s="81">
        <f t="shared" si="144"/>
        <v>20</v>
      </c>
      <c r="K186" s="82">
        <f t="shared" si="145"/>
        <v>0</v>
      </c>
      <c r="L186" s="83">
        <f t="shared" si="146"/>
        <v>0</v>
      </c>
      <c r="M186" s="84">
        <f t="shared" si="147"/>
        <v>0</v>
      </c>
      <c r="N186" s="85">
        <f t="shared" si="148"/>
        <v>0</v>
      </c>
      <c r="O186" s="85">
        <f t="shared" si="149"/>
        <v>0</v>
      </c>
      <c r="P186" s="83">
        <f t="shared" si="150"/>
        <v>0</v>
      </c>
      <c r="Q186" s="86">
        <f t="shared" si="151"/>
        <v>0</v>
      </c>
      <c r="R186" s="104"/>
    </row>
    <row r="187" spans="1:18" x14ac:dyDescent="0.3">
      <c r="A187" s="74" t="str">
        <f>IF(TRIM(H187)&lt;&gt;"",COUNTA(H$9:$H187)&amp;"","")</f>
        <v>152</v>
      </c>
      <c r="B187" s="75"/>
      <c r="C187" s="75"/>
      <c r="D187" s="76"/>
      <c r="E187" s="88" t="s">
        <v>218</v>
      </c>
      <c r="F187" s="78">
        <f>+F186</f>
        <v>20</v>
      </c>
      <c r="H187" s="79" t="s">
        <v>105</v>
      </c>
      <c r="I187" s="80">
        <f t="shared" si="152"/>
        <v>0</v>
      </c>
      <c r="J187" s="81">
        <f t="shared" si="144"/>
        <v>20</v>
      </c>
      <c r="K187" s="82">
        <f t="shared" si="145"/>
        <v>0</v>
      </c>
      <c r="L187" s="83">
        <f t="shared" si="146"/>
        <v>0</v>
      </c>
      <c r="M187" s="84">
        <f t="shared" si="147"/>
        <v>0</v>
      </c>
      <c r="N187" s="85">
        <f t="shared" si="148"/>
        <v>0</v>
      </c>
      <c r="O187" s="85">
        <f t="shared" si="149"/>
        <v>0</v>
      </c>
      <c r="P187" s="83">
        <f t="shared" si="150"/>
        <v>0</v>
      </c>
      <c r="Q187" s="86">
        <f t="shared" si="151"/>
        <v>0</v>
      </c>
      <c r="R187" s="104"/>
    </row>
    <row r="188" spans="1:18" x14ac:dyDescent="0.3">
      <c r="A188" s="74" t="str">
        <f>IF(TRIM(H188)&lt;&gt;"",COUNTA(H$9:$H188)&amp;"","")</f>
        <v>153</v>
      </c>
      <c r="B188" s="75"/>
      <c r="C188" s="75"/>
      <c r="D188" s="76"/>
      <c r="E188" s="88" t="s">
        <v>219</v>
      </c>
      <c r="F188" s="78">
        <v>64</v>
      </c>
      <c r="H188" s="79" t="s">
        <v>105</v>
      </c>
      <c r="I188" s="80">
        <f t="shared" si="152"/>
        <v>0</v>
      </c>
      <c r="J188" s="81">
        <f t="shared" si="144"/>
        <v>64</v>
      </c>
      <c r="K188" s="82">
        <f t="shared" si="145"/>
        <v>0</v>
      </c>
      <c r="L188" s="83">
        <f t="shared" si="146"/>
        <v>0</v>
      </c>
      <c r="M188" s="84">
        <f t="shared" si="147"/>
        <v>0</v>
      </c>
      <c r="N188" s="85">
        <f t="shared" si="148"/>
        <v>0</v>
      </c>
      <c r="O188" s="85">
        <f t="shared" si="149"/>
        <v>0</v>
      </c>
      <c r="P188" s="83">
        <f t="shared" si="150"/>
        <v>0</v>
      </c>
      <c r="Q188" s="86">
        <f t="shared" si="151"/>
        <v>0</v>
      </c>
      <c r="R188" s="104"/>
    </row>
    <row r="189" spans="1:18" x14ac:dyDescent="0.3">
      <c r="A189" s="74" t="str">
        <f>IF(TRIM(H189)&lt;&gt;"",COUNTA(H$9:$H189)&amp;"","")</f>
        <v>154</v>
      </c>
      <c r="B189" s="75"/>
      <c r="C189" s="75"/>
      <c r="D189" s="76"/>
      <c r="E189" s="88" t="s">
        <v>220</v>
      </c>
      <c r="F189" s="78">
        <f>+F188</f>
        <v>64</v>
      </c>
      <c r="H189" s="79" t="s">
        <v>105</v>
      </c>
      <c r="I189" s="80">
        <f t="shared" si="152"/>
        <v>0</v>
      </c>
      <c r="J189" s="81">
        <f t="shared" si="144"/>
        <v>64</v>
      </c>
      <c r="K189" s="82">
        <f t="shared" si="145"/>
        <v>0</v>
      </c>
      <c r="L189" s="83">
        <f t="shared" si="146"/>
        <v>0</v>
      </c>
      <c r="M189" s="84">
        <f t="shared" si="147"/>
        <v>0</v>
      </c>
      <c r="N189" s="85">
        <f t="shared" si="148"/>
        <v>0</v>
      </c>
      <c r="O189" s="85">
        <f t="shared" si="149"/>
        <v>0</v>
      </c>
      <c r="P189" s="83">
        <f t="shared" si="150"/>
        <v>0</v>
      </c>
      <c r="Q189" s="86">
        <f t="shared" si="151"/>
        <v>0</v>
      </c>
      <c r="R189" s="104"/>
    </row>
    <row r="190" spans="1:18" x14ac:dyDescent="0.3">
      <c r="A190" s="74" t="str">
        <f>IF(TRIM(H190)&lt;&gt;"",COUNTA(H$9:$H190)&amp;"","")</f>
        <v>155</v>
      </c>
      <c r="B190" s="75"/>
      <c r="C190" s="75"/>
      <c r="D190" s="76"/>
      <c r="E190" s="88" t="s">
        <v>229</v>
      </c>
      <c r="F190" s="78">
        <v>40</v>
      </c>
      <c r="H190" s="79" t="s">
        <v>105</v>
      </c>
      <c r="I190" s="80">
        <f t="shared" si="152"/>
        <v>0</v>
      </c>
      <c r="J190" s="81">
        <f t="shared" si="144"/>
        <v>40</v>
      </c>
      <c r="K190" s="82">
        <f t="shared" si="145"/>
        <v>0</v>
      </c>
      <c r="L190" s="83">
        <f t="shared" si="146"/>
        <v>0</v>
      </c>
      <c r="M190" s="84">
        <f t="shared" si="147"/>
        <v>0</v>
      </c>
      <c r="N190" s="85">
        <f t="shared" si="148"/>
        <v>0</v>
      </c>
      <c r="O190" s="85">
        <f t="shared" si="149"/>
        <v>0</v>
      </c>
      <c r="P190" s="83">
        <f t="shared" si="150"/>
        <v>0</v>
      </c>
      <c r="Q190" s="86">
        <f t="shared" si="151"/>
        <v>0</v>
      </c>
      <c r="R190" s="104"/>
    </row>
    <row r="191" spans="1:18" x14ac:dyDescent="0.3">
      <c r="A191" s="74" t="str">
        <f>IF(TRIM(H191)&lt;&gt;"",COUNTA(H$9:$H191)&amp;"","")</f>
        <v>156</v>
      </c>
      <c r="B191" s="75"/>
      <c r="C191" s="75"/>
      <c r="D191" s="76"/>
      <c r="E191" s="88" t="s">
        <v>230</v>
      </c>
      <c r="F191" s="78">
        <f>+F190</f>
        <v>40</v>
      </c>
      <c r="H191" s="79" t="s">
        <v>105</v>
      </c>
      <c r="I191" s="80">
        <f t="shared" si="152"/>
        <v>0</v>
      </c>
      <c r="J191" s="81">
        <f t="shared" si="144"/>
        <v>40</v>
      </c>
      <c r="K191" s="82">
        <f t="shared" si="145"/>
        <v>0</v>
      </c>
      <c r="L191" s="83">
        <f t="shared" si="146"/>
        <v>0</v>
      </c>
      <c r="M191" s="84">
        <f t="shared" si="147"/>
        <v>0</v>
      </c>
      <c r="N191" s="85">
        <f t="shared" si="148"/>
        <v>0</v>
      </c>
      <c r="O191" s="85">
        <f t="shared" si="149"/>
        <v>0</v>
      </c>
      <c r="P191" s="83">
        <f t="shared" si="150"/>
        <v>0</v>
      </c>
      <c r="Q191" s="86">
        <f t="shared" si="151"/>
        <v>0</v>
      </c>
      <c r="R191" s="104"/>
    </row>
    <row r="192" spans="1:18" x14ac:dyDescent="0.3">
      <c r="A192" s="74" t="str">
        <f>IF(TRIM(H192)&lt;&gt;"",COUNTA(H$9:$H192)&amp;"","")</f>
        <v/>
      </c>
      <c r="B192" s="89"/>
      <c r="C192" s="89"/>
      <c r="D192" s="76"/>
      <c r="E192" s="90"/>
      <c r="F192" s="78"/>
      <c r="H192" s="79"/>
      <c r="I192" s="80" t="str">
        <f t="shared" si="152"/>
        <v/>
      </c>
      <c r="J192" s="81" t="str">
        <f t="shared" si="144"/>
        <v/>
      </c>
      <c r="K192" s="82" t="str">
        <f t="shared" si="145"/>
        <v/>
      </c>
      <c r="L192" s="83" t="str">
        <f t="shared" si="146"/>
        <v/>
      </c>
      <c r="M192" s="84" t="str">
        <f t="shared" si="147"/>
        <v/>
      </c>
      <c r="N192" s="85" t="str">
        <f t="shared" si="148"/>
        <v/>
      </c>
      <c r="O192" s="85" t="str">
        <f t="shared" si="149"/>
        <v/>
      </c>
      <c r="P192" s="83" t="str">
        <f t="shared" si="150"/>
        <v/>
      </c>
      <c r="Q192" s="86" t="str">
        <f t="shared" si="151"/>
        <v/>
      </c>
      <c r="R192" s="87"/>
    </row>
    <row r="193" spans="1:18" x14ac:dyDescent="0.3">
      <c r="A193" s="74" t="str">
        <f>IF(TRIM(H193)&lt;&gt;"",COUNTA(H$9:$H193)&amp;"","")</f>
        <v/>
      </c>
      <c r="B193" s="75"/>
      <c r="C193" s="75"/>
      <c r="D193" s="76"/>
      <c r="E193" s="105" t="s">
        <v>164</v>
      </c>
      <c r="F193" s="78"/>
      <c r="H193" s="79"/>
      <c r="I193" s="80" t="str">
        <f t="shared" si="126"/>
        <v/>
      </c>
      <c r="J193" s="81" t="str">
        <f t="shared" si="127"/>
        <v/>
      </c>
      <c r="K193" s="82" t="str">
        <f t="shared" si="128"/>
        <v/>
      </c>
      <c r="L193" s="83" t="str">
        <f t="shared" si="129"/>
        <v/>
      </c>
      <c r="M193" s="84" t="str">
        <f t="shared" si="130"/>
        <v/>
      </c>
      <c r="N193" s="85" t="str">
        <f t="shared" si="131"/>
        <v/>
      </c>
      <c r="O193" s="85" t="str">
        <f t="shared" si="132"/>
        <v/>
      </c>
      <c r="P193" s="83" t="str">
        <f t="shared" si="133"/>
        <v/>
      </c>
      <c r="Q193" s="86" t="str">
        <f t="shared" si="134"/>
        <v/>
      </c>
      <c r="R193" s="104"/>
    </row>
    <row r="194" spans="1:18" ht="15" thickBot="1" x14ac:dyDescent="0.35">
      <c r="A194" s="74" t="str">
        <f>IF(TRIM(H194)&lt;&gt;"",COUNTA(H$9:$H194)&amp;"","")</f>
        <v>157</v>
      </c>
      <c r="B194" s="75"/>
      <c r="C194" s="75"/>
      <c r="D194" s="76"/>
      <c r="E194" s="88" t="s">
        <v>168</v>
      </c>
      <c r="F194" s="78">
        <v>4</v>
      </c>
      <c r="H194" s="79" t="s">
        <v>105</v>
      </c>
      <c r="I194" s="80">
        <f t="shared" si="126"/>
        <v>0</v>
      </c>
      <c r="J194" s="81">
        <f t="shared" si="127"/>
        <v>4</v>
      </c>
      <c r="K194" s="82">
        <f t="shared" si="128"/>
        <v>0</v>
      </c>
      <c r="L194" s="83">
        <f t="shared" si="129"/>
        <v>0</v>
      </c>
      <c r="M194" s="84">
        <f t="shared" si="130"/>
        <v>0</v>
      </c>
      <c r="N194" s="85">
        <f t="shared" si="131"/>
        <v>0</v>
      </c>
      <c r="O194" s="85">
        <f t="shared" si="132"/>
        <v>0</v>
      </c>
      <c r="P194" s="83">
        <f t="shared" si="133"/>
        <v>0</v>
      </c>
      <c r="Q194" s="86">
        <f t="shared" si="134"/>
        <v>0</v>
      </c>
      <c r="R194" s="104"/>
    </row>
    <row r="195" spans="1:18" ht="15" thickBot="1" x14ac:dyDescent="0.35">
      <c r="A195" s="74" t="str">
        <f>IF(TRIM(H195)&lt;&gt;"",COUNTA(H$9:$H195)&amp;"","")</f>
        <v>158</v>
      </c>
      <c r="B195" s="75"/>
      <c r="C195" s="75"/>
      <c r="D195" s="76"/>
      <c r="E195" s="88" t="s">
        <v>189</v>
      </c>
      <c r="F195" s="78">
        <v>3</v>
      </c>
      <c r="H195" s="79" t="s">
        <v>105</v>
      </c>
      <c r="I195" s="80">
        <f t="shared" si="126"/>
        <v>0</v>
      </c>
      <c r="J195" s="81">
        <f t="shared" si="127"/>
        <v>3</v>
      </c>
      <c r="K195" s="82">
        <f t="shared" si="128"/>
        <v>0</v>
      </c>
      <c r="L195" s="83">
        <f t="shared" si="129"/>
        <v>0</v>
      </c>
      <c r="M195" s="84">
        <f t="shared" si="130"/>
        <v>0</v>
      </c>
      <c r="N195" s="85">
        <f t="shared" si="131"/>
        <v>0</v>
      </c>
      <c r="O195" s="85">
        <f t="shared" si="132"/>
        <v>0</v>
      </c>
      <c r="P195" s="83">
        <f t="shared" si="133"/>
        <v>0</v>
      </c>
      <c r="Q195" s="86">
        <f t="shared" si="134"/>
        <v>0</v>
      </c>
      <c r="R195" s="104"/>
    </row>
    <row r="196" spans="1:18" x14ac:dyDescent="0.3">
      <c r="A196" s="74" t="str">
        <f>IF(TRIM(H196)&lt;&gt;"",COUNTA(H$9:$H196)&amp;"","")</f>
        <v>159</v>
      </c>
      <c r="B196" s="75"/>
      <c r="C196" s="75"/>
      <c r="D196" s="76"/>
      <c r="E196" s="88" t="s">
        <v>184</v>
      </c>
      <c r="F196" s="78">
        <v>1</v>
      </c>
      <c r="H196" s="79" t="s">
        <v>105</v>
      </c>
      <c r="I196" s="80">
        <f t="shared" si="126"/>
        <v>0</v>
      </c>
      <c r="J196" s="81">
        <f t="shared" si="127"/>
        <v>1</v>
      </c>
      <c r="K196" s="82">
        <f t="shared" si="128"/>
        <v>0</v>
      </c>
      <c r="L196" s="83">
        <f t="shared" si="129"/>
        <v>0</v>
      </c>
      <c r="M196" s="84">
        <f t="shared" si="130"/>
        <v>0</v>
      </c>
      <c r="N196" s="85">
        <f t="shared" si="131"/>
        <v>0</v>
      </c>
      <c r="O196" s="85">
        <f t="shared" si="132"/>
        <v>0</v>
      </c>
      <c r="P196" s="83">
        <f t="shared" si="133"/>
        <v>0</v>
      </c>
      <c r="Q196" s="86">
        <f t="shared" si="134"/>
        <v>0</v>
      </c>
      <c r="R196" s="104"/>
    </row>
    <row r="197" spans="1:18" x14ac:dyDescent="0.3">
      <c r="A197" s="74" t="str">
        <f>IF(TRIM(H197)&lt;&gt;"",COUNTA(H$9:$H197)&amp;"","")</f>
        <v/>
      </c>
      <c r="B197" s="89"/>
      <c r="C197" s="89"/>
      <c r="D197" s="76"/>
      <c r="E197" s="90"/>
      <c r="F197" s="78"/>
      <c r="H197" s="79"/>
      <c r="I197" s="80" t="str">
        <f t="shared" si="126"/>
        <v/>
      </c>
      <c r="J197" s="81" t="str">
        <f t="shared" si="127"/>
        <v/>
      </c>
      <c r="K197" s="82" t="str">
        <f t="shared" si="128"/>
        <v/>
      </c>
      <c r="L197" s="83" t="str">
        <f t="shared" si="129"/>
        <v/>
      </c>
      <c r="M197" s="84" t="str">
        <f t="shared" si="130"/>
        <v/>
      </c>
      <c r="N197" s="85" t="str">
        <f t="shared" si="131"/>
        <v/>
      </c>
      <c r="O197" s="85" t="str">
        <f t="shared" si="132"/>
        <v/>
      </c>
      <c r="P197" s="83" t="str">
        <f t="shared" si="133"/>
        <v/>
      </c>
      <c r="Q197" s="86" t="str">
        <f t="shared" si="134"/>
        <v/>
      </c>
      <c r="R197" s="87"/>
    </row>
    <row r="198" spans="1:18" x14ac:dyDescent="0.3">
      <c r="A198" s="74" t="str">
        <f>IF(TRIM(H198)&lt;&gt;"",COUNTA(H$9:$H198)&amp;"","")</f>
        <v/>
      </c>
      <c r="B198" s="75"/>
      <c r="C198" s="75"/>
      <c r="D198" s="76"/>
      <c r="E198" s="105" t="s">
        <v>185</v>
      </c>
      <c r="F198" s="78"/>
      <c r="H198" s="79"/>
      <c r="I198" s="80" t="str">
        <f t="shared" ref="I198:I200" si="153">IF(F198=0,"",0)</f>
        <v/>
      </c>
      <c r="J198" s="81" t="str">
        <f t="shared" ref="J198:J200" si="154">IF(F198=0,"",F198+(F198*I198))</f>
        <v/>
      </c>
      <c r="K198" s="82" t="str">
        <f t="shared" ref="K198:K200" si="155">IF(F198=0,"",0)</f>
        <v/>
      </c>
      <c r="L198" s="83" t="str">
        <f t="shared" ref="L198:L200" si="156">IF(F198=0,"",K198*J198)</f>
        <v/>
      </c>
      <c r="M198" s="84" t="str">
        <f t="shared" ref="M198:M200" si="157">IF(F198=0,"",M$7)</f>
        <v/>
      </c>
      <c r="N198" s="85" t="str">
        <f t="shared" ref="N198:N200" si="158">IF(F198=0,"",0)</f>
        <v/>
      </c>
      <c r="O198" s="85" t="str">
        <f t="shared" ref="O198:O200" si="159">IF(F198=0,"",N198*J198)</f>
        <v/>
      </c>
      <c r="P198" s="83" t="str">
        <f t="shared" ref="P198:P200" si="160">IF(F198=0,"",O198*M198)</f>
        <v/>
      </c>
      <c r="Q198" s="86" t="str">
        <f t="shared" ref="Q198:Q200" si="161">IF(F198=0,"",L198+P198)</f>
        <v/>
      </c>
      <c r="R198" s="104"/>
    </row>
    <row r="199" spans="1:18" ht="27.6" x14ac:dyDescent="0.3">
      <c r="A199" s="74" t="str">
        <f>IF(TRIM(H199)&lt;&gt;"",COUNTA(H$9:$H199)&amp;"","")</f>
        <v>160</v>
      </c>
      <c r="B199" s="75"/>
      <c r="C199" s="75"/>
      <c r="D199" s="76"/>
      <c r="E199" s="88" t="s">
        <v>190</v>
      </c>
      <c r="F199" s="78">
        <v>1</v>
      </c>
      <c r="H199" s="79" t="s">
        <v>105</v>
      </c>
      <c r="I199" s="80">
        <f t="shared" si="153"/>
        <v>0</v>
      </c>
      <c r="J199" s="81">
        <f t="shared" si="154"/>
        <v>1</v>
      </c>
      <c r="K199" s="82">
        <f t="shared" si="155"/>
        <v>0</v>
      </c>
      <c r="L199" s="83">
        <f t="shared" si="156"/>
        <v>0</v>
      </c>
      <c r="M199" s="84">
        <f t="shared" si="157"/>
        <v>0</v>
      </c>
      <c r="N199" s="85">
        <f t="shared" si="158"/>
        <v>0</v>
      </c>
      <c r="O199" s="85">
        <f t="shared" si="159"/>
        <v>0</v>
      </c>
      <c r="P199" s="83">
        <f t="shared" si="160"/>
        <v>0</v>
      </c>
      <c r="Q199" s="86">
        <f t="shared" si="161"/>
        <v>0</v>
      </c>
      <c r="R199" s="104"/>
    </row>
    <row r="200" spans="1:18" x14ac:dyDescent="0.3">
      <c r="A200" s="74" t="str">
        <f>IF(TRIM(H200)&lt;&gt;"",COUNTA(H$9:$H200)&amp;"","")</f>
        <v/>
      </c>
      <c r="B200" s="89"/>
      <c r="C200" s="89"/>
      <c r="D200" s="76"/>
      <c r="E200" s="90"/>
      <c r="F200" s="78"/>
      <c r="H200" s="79"/>
      <c r="I200" s="80" t="str">
        <f t="shared" si="153"/>
        <v/>
      </c>
      <c r="J200" s="81" t="str">
        <f t="shared" si="154"/>
        <v/>
      </c>
      <c r="K200" s="82" t="str">
        <f t="shared" si="155"/>
        <v/>
      </c>
      <c r="L200" s="83" t="str">
        <f t="shared" si="156"/>
        <v/>
      </c>
      <c r="M200" s="84" t="str">
        <f t="shared" si="157"/>
        <v/>
      </c>
      <c r="N200" s="85" t="str">
        <f t="shared" si="158"/>
        <v/>
      </c>
      <c r="O200" s="85" t="str">
        <f t="shared" si="159"/>
        <v/>
      </c>
      <c r="P200" s="83" t="str">
        <f t="shared" si="160"/>
        <v/>
      </c>
      <c r="Q200" s="86" t="str">
        <f t="shared" si="161"/>
        <v/>
      </c>
      <c r="R200" s="87"/>
    </row>
    <row r="201" spans="1:18" x14ac:dyDescent="0.3">
      <c r="A201" s="74" t="str">
        <f>IF(TRIM(H201)&lt;&gt;"",COUNTA(H$9:$H201)&amp;"","")</f>
        <v/>
      </c>
      <c r="B201" s="75"/>
      <c r="C201" s="75"/>
      <c r="D201" s="76"/>
      <c r="E201" s="105" t="s">
        <v>109</v>
      </c>
      <c r="F201" s="78"/>
      <c r="H201" s="79"/>
      <c r="I201" s="80" t="str">
        <f>IF(F201=0,"",0)</f>
        <v/>
      </c>
      <c r="J201" s="81" t="str">
        <f>IF(F201=0,"",F201+(F201*I201))</f>
        <v/>
      </c>
      <c r="K201" s="82" t="str">
        <f>IF(F201=0,"",0)</f>
        <v/>
      </c>
      <c r="L201" s="83" t="str">
        <f>IF(F201=0,"",K201*J201)</f>
        <v/>
      </c>
      <c r="M201" s="84" t="str">
        <f>IF(F201=0,"",M$7)</f>
        <v/>
      </c>
      <c r="N201" s="85" t="str">
        <f>IF(F201=0,"",0)</f>
        <v/>
      </c>
      <c r="O201" s="85" t="str">
        <f>IF(F201=0,"",N201*J201)</f>
        <v/>
      </c>
      <c r="P201" s="83" t="str">
        <f>IF(F201=0,"",O201*M201)</f>
        <v/>
      </c>
      <c r="Q201" s="86" t="str">
        <f>IF(F201=0,"",L201+P201)</f>
        <v/>
      </c>
      <c r="R201" s="104"/>
    </row>
    <row r="202" spans="1:18" x14ac:dyDescent="0.3">
      <c r="A202" s="74" t="str">
        <f>IF(TRIM(H202)&lt;&gt;"",COUNTA(H$9:$H202)&amp;"","")</f>
        <v>161</v>
      </c>
      <c r="B202" s="75"/>
      <c r="C202" s="75"/>
      <c r="D202" s="76"/>
      <c r="E202" s="88" t="s">
        <v>202</v>
      </c>
      <c r="F202" s="78">
        <v>1</v>
      </c>
      <c r="H202" s="79" t="s">
        <v>105</v>
      </c>
      <c r="I202" s="80">
        <f>IF(F202=0,"",0)</f>
        <v>0</v>
      </c>
      <c r="J202" s="81">
        <f>IF(F202=0,"",F202+(F202*I202))</f>
        <v>1</v>
      </c>
      <c r="K202" s="82">
        <f>IF(F202=0,"",0)</f>
        <v>0</v>
      </c>
      <c r="L202" s="83">
        <f>IF(F202=0,"",K202*J202)</f>
        <v>0</v>
      </c>
      <c r="M202" s="84">
        <f>IF(F202=0,"",M$7)</f>
        <v>0</v>
      </c>
      <c r="N202" s="85">
        <f>IF(F202=0,"",0)</f>
        <v>0</v>
      </c>
      <c r="O202" s="85">
        <f>IF(F202=0,"",N202*J202)</f>
        <v>0</v>
      </c>
      <c r="P202" s="83">
        <f>IF(F202=0,"",O202*M202)</f>
        <v>0</v>
      </c>
      <c r="Q202" s="86">
        <f>IF(F202=0,"",L202+P202)</f>
        <v>0</v>
      </c>
      <c r="R202" s="104"/>
    </row>
    <row r="203" spans="1:18" x14ac:dyDescent="0.3">
      <c r="A203" s="74" t="str">
        <f>IF(TRIM(H203)&lt;&gt;"",COUNTA(H$9:$H203)&amp;"","")</f>
        <v/>
      </c>
      <c r="B203" s="89"/>
      <c r="C203" s="89"/>
      <c r="D203" s="76"/>
      <c r="E203" s="90"/>
      <c r="F203" s="78"/>
      <c r="H203" s="79"/>
      <c r="I203" s="80" t="str">
        <f t="shared" ref="I203" si="162">IF(F203=0,"",0)</f>
        <v/>
      </c>
      <c r="J203" s="81" t="str">
        <f t="shared" ref="J203" si="163">IF(F203=0,"",F203+(F203*I203))</f>
        <v/>
      </c>
      <c r="K203" s="82" t="str">
        <f t="shared" ref="K203" si="164">IF(F203=0,"",0)</f>
        <v/>
      </c>
      <c r="L203" s="83" t="str">
        <f t="shared" ref="L203" si="165">IF(F203=0,"",K203*J203)</f>
        <v/>
      </c>
      <c r="M203" s="84" t="str">
        <f t="shared" ref="M203" si="166">IF(F203=0,"",M$7)</f>
        <v/>
      </c>
      <c r="N203" s="85" t="str">
        <f t="shared" ref="N203" si="167">IF(F203=0,"",0)</f>
        <v/>
      </c>
      <c r="O203" s="85" t="str">
        <f t="shared" ref="O203" si="168">IF(F203=0,"",N203*J203)</f>
        <v/>
      </c>
      <c r="P203" s="83" t="str">
        <f t="shared" ref="P203" si="169">IF(F203=0,"",O203*M203)</f>
        <v/>
      </c>
      <c r="Q203" s="86" t="str">
        <f t="shared" ref="Q203" si="170">IF(F203=0,"",L203+P203)</f>
        <v/>
      </c>
      <c r="R203" s="87"/>
    </row>
    <row r="204" spans="1:18" x14ac:dyDescent="0.3">
      <c r="A204" s="74" t="str">
        <f>IF(TRIM(H204)&lt;&gt;"",COUNTA(H$9:$H204)&amp;"","")</f>
        <v/>
      </c>
      <c r="B204" s="75"/>
      <c r="C204" s="75"/>
      <c r="D204" s="76"/>
      <c r="E204" s="105" t="s">
        <v>66</v>
      </c>
      <c r="F204" s="78"/>
      <c r="H204" s="79"/>
      <c r="I204" s="80" t="str">
        <f t="shared" si="126"/>
        <v/>
      </c>
      <c r="J204" s="81" t="str">
        <f t="shared" si="127"/>
        <v/>
      </c>
      <c r="K204" s="82" t="str">
        <f t="shared" si="128"/>
        <v/>
      </c>
      <c r="L204" s="83" t="str">
        <f t="shared" si="129"/>
        <v/>
      </c>
      <c r="M204" s="84" t="str">
        <f t="shared" si="130"/>
        <v/>
      </c>
      <c r="N204" s="85" t="str">
        <f t="shared" si="131"/>
        <v/>
      </c>
      <c r="O204" s="85" t="str">
        <f t="shared" si="132"/>
        <v/>
      </c>
      <c r="P204" s="83" t="str">
        <f t="shared" si="133"/>
        <v/>
      </c>
      <c r="Q204" s="86" t="str">
        <f t="shared" si="134"/>
        <v/>
      </c>
      <c r="R204" s="104"/>
    </row>
    <row r="205" spans="1:18" ht="15" thickBot="1" x14ac:dyDescent="0.35">
      <c r="A205" s="74" t="str">
        <f>IF(TRIM(H205)&lt;&gt;"",COUNTA(H$9:$H205)&amp;"","")</f>
        <v>162</v>
      </c>
      <c r="B205" s="75"/>
      <c r="C205" s="75"/>
      <c r="D205" s="76"/>
      <c r="E205" s="88" t="s">
        <v>191</v>
      </c>
      <c r="F205" s="78">
        <v>1</v>
      </c>
      <c r="H205" s="79" t="s">
        <v>105</v>
      </c>
      <c r="I205" s="80">
        <f t="shared" si="126"/>
        <v>0</v>
      </c>
      <c r="J205" s="81">
        <f t="shared" si="127"/>
        <v>1</v>
      </c>
      <c r="K205" s="82">
        <f t="shared" si="128"/>
        <v>0</v>
      </c>
      <c r="L205" s="83">
        <f t="shared" si="129"/>
        <v>0</v>
      </c>
      <c r="M205" s="84">
        <f t="shared" si="130"/>
        <v>0</v>
      </c>
      <c r="N205" s="85">
        <f t="shared" si="131"/>
        <v>0</v>
      </c>
      <c r="O205" s="85">
        <f t="shared" si="132"/>
        <v>0</v>
      </c>
      <c r="P205" s="83">
        <f t="shared" si="133"/>
        <v>0</v>
      </c>
      <c r="Q205" s="86">
        <f t="shared" si="134"/>
        <v>0</v>
      </c>
      <c r="R205" s="104"/>
    </row>
    <row r="206" spans="1:18" x14ac:dyDescent="0.3">
      <c r="A206" s="74" t="str">
        <f>IF(TRIM(H206)&lt;&gt;"",COUNTA(H$9:$H206)&amp;"","")</f>
        <v>163</v>
      </c>
      <c r="B206" s="75"/>
      <c r="C206" s="75"/>
      <c r="D206" s="76"/>
      <c r="E206" s="88" t="s">
        <v>192</v>
      </c>
      <c r="F206" s="78">
        <v>55</v>
      </c>
      <c r="H206" s="79" t="s">
        <v>124</v>
      </c>
      <c r="I206" s="80">
        <f t="shared" ref="I206:I216" si="171">IF(F206=0,"",0)</f>
        <v>0</v>
      </c>
      <c r="J206" s="81">
        <f t="shared" ref="J206:J216" si="172">IF(F206=0,"",F206+(F206*I206))</f>
        <v>55</v>
      </c>
      <c r="K206" s="82">
        <f t="shared" ref="K206:K216" si="173">IF(F206=0,"",0)</f>
        <v>0</v>
      </c>
      <c r="L206" s="83">
        <f t="shared" ref="L206:L216" si="174">IF(F206=0,"",K206*J206)</f>
        <v>0</v>
      </c>
      <c r="M206" s="84">
        <f t="shared" ref="M206:M216" si="175">IF(F206=0,"",M$7)</f>
        <v>0</v>
      </c>
      <c r="N206" s="85">
        <f t="shared" ref="N206:N216" si="176">IF(F206=0,"",0)</f>
        <v>0</v>
      </c>
      <c r="O206" s="85">
        <f t="shared" ref="O206:O216" si="177">IF(F206=0,"",N206*J206)</f>
        <v>0</v>
      </c>
      <c r="P206" s="83">
        <f t="shared" ref="P206:P216" si="178">IF(F206=0,"",O206*M206)</f>
        <v>0</v>
      </c>
      <c r="Q206" s="86">
        <f t="shared" ref="Q206:Q216" si="179">IF(F206=0,"",L206+P206)</f>
        <v>0</v>
      </c>
      <c r="R206" s="104"/>
    </row>
    <row r="207" spans="1:18" x14ac:dyDescent="0.3">
      <c r="A207" s="74" t="str">
        <f>IF(TRIM(H207)&lt;&gt;"",COUNTA(H$9:$H207)&amp;"","")</f>
        <v/>
      </c>
      <c r="B207" s="89"/>
      <c r="C207" s="89"/>
      <c r="D207" s="76"/>
      <c r="E207" s="90"/>
      <c r="F207" s="78"/>
      <c r="H207" s="79"/>
      <c r="I207" s="80" t="str">
        <f t="shared" si="171"/>
        <v/>
      </c>
      <c r="J207" s="81" t="str">
        <f t="shared" si="172"/>
        <v/>
      </c>
      <c r="K207" s="82" t="str">
        <f t="shared" si="173"/>
        <v/>
      </c>
      <c r="L207" s="83" t="str">
        <f t="shared" si="174"/>
        <v/>
      </c>
      <c r="M207" s="84" t="str">
        <f t="shared" si="175"/>
        <v/>
      </c>
      <c r="N207" s="85" t="str">
        <f t="shared" si="176"/>
        <v/>
      </c>
      <c r="O207" s="85" t="str">
        <f t="shared" si="177"/>
        <v/>
      </c>
      <c r="P207" s="83" t="str">
        <f t="shared" si="178"/>
        <v/>
      </c>
      <c r="Q207" s="86" t="str">
        <f t="shared" si="179"/>
        <v/>
      </c>
      <c r="R207" s="87"/>
    </row>
    <row r="208" spans="1:18" x14ac:dyDescent="0.3">
      <c r="A208" s="74" t="str">
        <f>IF(TRIM(H208)&lt;&gt;"",COUNTA(H$9:$H208)&amp;"","")</f>
        <v/>
      </c>
      <c r="B208" s="75"/>
      <c r="C208" s="75"/>
      <c r="D208" s="76"/>
      <c r="E208" s="105" t="s">
        <v>201</v>
      </c>
      <c r="F208" s="78"/>
      <c r="H208" s="79"/>
      <c r="I208" s="80" t="str">
        <f t="shared" si="171"/>
        <v/>
      </c>
      <c r="J208" s="81" t="str">
        <f t="shared" si="172"/>
        <v/>
      </c>
      <c r="K208" s="82" t="str">
        <f t="shared" si="173"/>
        <v/>
      </c>
      <c r="L208" s="83" t="str">
        <f t="shared" si="174"/>
        <v/>
      </c>
      <c r="M208" s="84" t="str">
        <f t="shared" si="175"/>
        <v/>
      </c>
      <c r="N208" s="85" t="str">
        <f t="shared" si="176"/>
        <v/>
      </c>
      <c r="O208" s="85" t="str">
        <f t="shared" si="177"/>
        <v/>
      </c>
      <c r="P208" s="83" t="str">
        <f t="shared" si="178"/>
        <v/>
      </c>
      <c r="Q208" s="86" t="str">
        <f t="shared" si="179"/>
        <v/>
      </c>
      <c r="R208" s="104"/>
    </row>
    <row r="209" spans="1:18" ht="15" thickBot="1" x14ac:dyDescent="0.35">
      <c r="A209" s="74" t="str">
        <f>IF(TRIM(H209)&lt;&gt;"",COUNTA(H$9:$H209)&amp;"","")</f>
        <v>164</v>
      </c>
      <c r="B209" s="75"/>
      <c r="C209" s="75"/>
      <c r="D209" s="76"/>
      <c r="E209" s="77" t="s">
        <v>200</v>
      </c>
      <c r="F209" s="78">
        <v>1</v>
      </c>
      <c r="H209" s="79" t="s">
        <v>105</v>
      </c>
      <c r="I209" s="80">
        <f t="shared" ref="I209" si="180">IF(F209=0,"",0)</f>
        <v>0</v>
      </c>
      <c r="J209" s="81">
        <f t="shared" ref="J209" si="181">IF(F209=0,"",F209+(F209*I209))</f>
        <v>1</v>
      </c>
      <c r="K209" s="82">
        <f t="shared" ref="K209" si="182">IF(F209=0,"",0)</f>
        <v>0</v>
      </c>
      <c r="L209" s="83">
        <f t="shared" ref="L209" si="183">IF(F209=0,"",K209*J209)</f>
        <v>0</v>
      </c>
      <c r="M209" s="84">
        <f t="shared" ref="M209" si="184">IF(F209=0,"",M$7)</f>
        <v>0</v>
      </c>
      <c r="N209" s="85">
        <f t="shared" ref="N209" si="185">IF(F209=0,"",0)</f>
        <v>0</v>
      </c>
      <c r="O209" s="85">
        <f t="shared" ref="O209" si="186">IF(F209=0,"",N209*J209)</f>
        <v>0</v>
      </c>
      <c r="P209" s="83">
        <f t="shared" ref="P209" si="187">IF(F209=0,"",O209*M209)</f>
        <v>0</v>
      </c>
      <c r="Q209" s="86">
        <f t="shared" ref="Q209" si="188">IF(F209=0,"",L209+P209)</f>
        <v>0</v>
      </c>
      <c r="R209" s="104"/>
    </row>
    <row r="210" spans="1:18" ht="15" thickBot="1" x14ac:dyDescent="0.35">
      <c r="A210" s="74" t="str">
        <f>IF(TRIM(H210)&lt;&gt;"",COUNTA(H$9:$H210)&amp;"","")</f>
        <v>165</v>
      </c>
      <c r="B210" s="75"/>
      <c r="C210" s="75"/>
      <c r="D210" s="76"/>
      <c r="E210" s="77" t="s">
        <v>193</v>
      </c>
      <c r="F210" s="78">
        <v>1</v>
      </c>
      <c r="H210" s="79" t="s">
        <v>105</v>
      </c>
      <c r="I210" s="80">
        <f t="shared" si="171"/>
        <v>0</v>
      </c>
      <c r="J210" s="81">
        <f t="shared" si="172"/>
        <v>1</v>
      </c>
      <c r="K210" s="82">
        <f t="shared" si="173"/>
        <v>0</v>
      </c>
      <c r="L210" s="83">
        <f t="shared" si="174"/>
        <v>0</v>
      </c>
      <c r="M210" s="84">
        <f t="shared" si="175"/>
        <v>0</v>
      </c>
      <c r="N210" s="85">
        <f t="shared" si="176"/>
        <v>0</v>
      </c>
      <c r="O210" s="85">
        <f t="shared" si="177"/>
        <v>0</v>
      </c>
      <c r="P210" s="83">
        <f t="shared" si="178"/>
        <v>0</v>
      </c>
      <c r="Q210" s="86">
        <f t="shared" si="179"/>
        <v>0</v>
      </c>
      <c r="R210" s="104"/>
    </row>
    <row r="211" spans="1:18" ht="15" thickBot="1" x14ac:dyDescent="0.35">
      <c r="A211" s="74" t="str">
        <f>IF(TRIM(H211)&lt;&gt;"",COUNTA(H$9:$H211)&amp;"","")</f>
        <v>166</v>
      </c>
      <c r="B211" s="75"/>
      <c r="C211" s="75"/>
      <c r="D211" s="76"/>
      <c r="E211" s="77" t="s">
        <v>194</v>
      </c>
      <c r="F211" s="78">
        <v>4</v>
      </c>
      <c r="H211" s="79" t="s">
        <v>105</v>
      </c>
      <c r="I211" s="80">
        <f t="shared" si="171"/>
        <v>0</v>
      </c>
      <c r="J211" s="81">
        <f t="shared" si="172"/>
        <v>4</v>
      </c>
      <c r="K211" s="82">
        <f t="shared" si="173"/>
        <v>0</v>
      </c>
      <c r="L211" s="83">
        <f t="shared" si="174"/>
        <v>0</v>
      </c>
      <c r="M211" s="84">
        <f t="shared" si="175"/>
        <v>0</v>
      </c>
      <c r="N211" s="85">
        <f t="shared" si="176"/>
        <v>0</v>
      </c>
      <c r="O211" s="85">
        <f t="shared" si="177"/>
        <v>0</v>
      </c>
      <c r="P211" s="83">
        <f t="shared" si="178"/>
        <v>0</v>
      </c>
      <c r="Q211" s="86">
        <f t="shared" si="179"/>
        <v>0</v>
      </c>
      <c r="R211" s="104"/>
    </row>
    <row r="212" spans="1:18" ht="15" thickBot="1" x14ac:dyDescent="0.35">
      <c r="A212" s="74" t="str">
        <f>IF(TRIM(H212)&lt;&gt;"",COUNTA(H$9:$H212)&amp;"","")</f>
        <v>167</v>
      </c>
      <c r="B212" s="75"/>
      <c r="C212" s="75"/>
      <c r="D212" s="76"/>
      <c r="E212" s="137" t="s">
        <v>195</v>
      </c>
      <c r="F212" s="78">
        <v>18</v>
      </c>
      <c r="H212" s="79" t="s">
        <v>105</v>
      </c>
      <c r="I212" s="80">
        <f t="shared" si="171"/>
        <v>0</v>
      </c>
      <c r="J212" s="81">
        <f t="shared" si="172"/>
        <v>18</v>
      </c>
      <c r="K212" s="82">
        <f t="shared" si="173"/>
        <v>0</v>
      </c>
      <c r="L212" s="83">
        <f t="shared" si="174"/>
        <v>0</v>
      </c>
      <c r="M212" s="84">
        <f t="shared" si="175"/>
        <v>0</v>
      </c>
      <c r="N212" s="85">
        <f t="shared" si="176"/>
        <v>0</v>
      </c>
      <c r="O212" s="85">
        <f t="shared" si="177"/>
        <v>0</v>
      </c>
      <c r="P212" s="83">
        <f t="shared" si="178"/>
        <v>0</v>
      </c>
      <c r="Q212" s="86">
        <f t="shared" si="179"/>
        <v>0</v>
      </c>
      <c r="R212" s="104"/>
    </row>
    <row r="213" spans="1:18" ht="15" thickBot="1" x14ac:dyDescent="0.35">
      <c r="A213" s="74" t="str">
        <f>IF(TRIM(H213)&lt;&gt;"",COUNTA(H$9:$H213)&amp;"","")</f>
        <v>168</v>
      </c>
      <c r="B213" s="75"/>
      <c r="C213" s="75"/>
      <c r="D213" s="76"/>
      <c r="E213" s="77" t="s">
        <v>196</v>
      </c>
      <c r="F213" s="78">
        <v>1</v>
      </c>
      <c r="H213" s="79" t="s">
        <v>105</v>
      </c>
      <c r="I213" s="80">
        <f t="shared" si="171"/>
        <v>0</v>
      </c>
      <c r="J213" s="81">
        <f t="shared" si="172"/>
        <v>1</v>
      </c>
      <c r="K213" s="82">
        <f t="shared" si="173"/>
        <v>0</v>
      </c>
      <c r="L213" s="83">
        <f t="shared" si="174"/>
        <v>0</v>
      </c>
      <c r="M213" s="84">
        <f t="shared" si="175"/>
        <v>0</v>
      </c>
      <c r="N213" s="85">
        <f t="shared" si="176"/>
        <v>0</v>
      </c>
      <c r="O213" s="85">
        <f t="shared" si="177"/>
        <v>0</v>
      </c>
      <c r="P213" s="83">
        <f t="shared" si="178"/>
        <v>0</v>
      </c>
      <c r="Q213" s="86">
        <f t="shared" si="179"/>
        <v>0</v>
      </c>
      <c r="R213" s="104"/>
    </row>
    <row r="214" spans="1:18" ht="15" thickBot="1" x14ac:dyDescent="0.35">
      <c r="A214" s="74" t="str">
        <f>IF(TRIM(H214)&lt;&gt;"",COUNTA(H$9:$H214)&amp;"","")</f>
        <v>169</v>
      </c>
      <c r="B214" s="75"/>
      <c r="C214" s="75"/>
      <c r="D214" s="76"/>
      <c r="E214" s="88" t="s">
        <v>197</v>
      </c>
      <c r="F214" s="78">
        <v>18</v>
      </c>
      <c r="H214" s="79" t="s">
        <v>105</v>
      </c>
      <c r="I214" s="80">
        <f t="shared" si="171"/>
        <v>0</v>
      </c>
      <c r="J214" s="81">
        <f t="shared" si="172"/>
        <v>18</v>
      </c>
      <c r="K214" s="82">
        <f t="shared" si="173"/>
        <v>0</v>
      </c>
      <c r="L214" s="83">
        <f t="shared" si="174"/>
        <v>0</v>
      </c>
      <c r="M214" s="84">
        <f t="shared" si="175"/>
        <v>0</v>
      </c>
      <c r="N214" s="85">
        <f t="shared" si="176"/>
        <v>0</v>
      </c>
      <c r="O214" s="85">
        <f t="shared" si="177"/>
        <v>0</v>
      </c>
      <c r="P214" s="83">
        <f t="shared" si="178"/>
        <v>0</v>
      </c>
      <c r="Q214" s="86">
        <f t="shared" si="179"/>
        <v>0</v>
      </c>
      <c r="R214" s="104"/>
    </row>
    <row r="215" spans="1:18" ht="15" thickBot="1" x14ac:dyDescent="0.35">
      <c r="A215" s="74" t="str">
        <f>IF(TRIM(H215)&lt;&gt;"",COUNTA(H$9:$H215)&amp;"","")</f>
        <v>170</v>
      </c>
      <c r="B215" s="75"/>
      <c r="C215" s="75"/>
      <c r="D215" s="76"/>
      <c r="E215" s="88" t="s">
        <v>198</v>
      </c>
      <c r="F215" s="78">
        <v>1</v>
      </c>
      <c r="H215" s="79" t="s">
        <v>105</v>
      </c>
      <c r="I215" s="80">
        <f t="shared" si="171"/>
        <v>0</v>
      </c>
      <c r="J215" s="81">
        <f t="shared" si="172"/>
        <v>1</v>
      </c>
      <c r="K215" s="82">
        <f t="shared" si="173"/>
        <v>0</v>
      </c>
      <c r="L215" s="83">
        <f t="shared" si="174"/>
        <v>0</v>
      </c>
      <c r="M215" s="84">
        <f t="shared" si="175"/>
        <v>0</v>
      </c>
      <c r="N215" s="85">
        <f t="shared" si="176"/>
        <v>0</v>
      </c>
      <c r="O215" s="85">
        <f t="shared" si="177"/>
        <v>0</v>
      </c>
      <c r="P215" s="83">
        <f t="shared" si="178"/>
        <v>0</v>
      </c>
      <c r="Q215" s="86">
        <f t="shared" si="179"/>
        <v>0</v>
      </c>
      <c r="R215" s="104"/>
    </row>
    <row r="216" spans="1:18" x14ac:dyDescent="0.3">
      <c r="A216" s="74" t="str">
        <f>IF(TRIM(H216)&lt;&gt;"",COUNTA(H$9:$H216)&amp;"","")</f>
        <v>171</v>
      </c>
      <c r="B216" s="75"/>
      <c r="C216" s="75"/>
      <c r="D216" s="76"/>
      <c r="E216" s="88" t="s">
        <v>199</v>
      </c>
      <c r="F216" s="78">
        <v>72</v>
      </c>
      <c r="H216" s="79" t="s">
        <v>105</v>
      </c>
      <c r="I216" s="80">
        <f t="shared" si="171"/>
        <v>0</v>
      </c>
      <c r="J216" s="81">
        <f t="shared" si="172"/>
        <v>72</v>
      </c>
      <c r="K216" s="82">
        <f t="shared" si="173"/>
        <v>0</v>
      </c>
      <c r="L216" s="83">
        <f t="shared" si="174"/>
        <v>0</v>
      </c>
      <c r="M216" s="84">
        <f t="shared" si="175"/>
        <v>0</v>
      </c>
      <c r="N216" s="85">
        <f t="shared" si="176"/>
        <v>0</v>
      </c>
      <c r="O216" s="85">
        <f t="shared" si="177"/>
        <v>0</v>
      </c>
      <c r="P216" s="83">
        <f t="shared" si="178"/>
        <v>0</v>
      </c>
      <c r="Q216" s="86">
        <f t="shared" si="179"/>
        <v>0</v>
      </c>
      <c r="R216" s="104"/>
    </row>
    <row r="217" spans="1:18" ht="15" thickBot="1" x14ac:dyDescent="0.35">
      <c r="A217" s="74" t="str">
        <f>IF(TRIM(H217)&lt;&gt;"",COUNTA(H$9:$H217)&amp;"","")</f>
        <v/>
      </c>
      <c r="B217" s="89"/>
      <c r="C217" s="89"/>
      <c r="D217" s="76"/>
      <c r="E217" s="90"/>
      <c r="F217" s="78"/>
      <c r="H217" s="79"/>
      <c r="I217" s="80" t="str">
        <f t="shared" ref="I217" si="189">IF(F217=0,"",0)</f>
        <v/>
      </c>
      <c r="J217" s="81" t="str">
        <f t="shared" ref="J217" si="190">IF(F217=0,"",F217+(F217*I217))</f>
        <v/>
      </c>
      <c r="K217" s="82" t="str">
        <f t="shared" ref="K217" si="191">IF(F217=0,"",0)</f>
        <v/>
      </c>
      <c r="L217" s="83" t="str">
        <f t="shared" ref="L217" si="192">IF(F217=0,"",K217*J217)</f>
        <v/>
      </c>
      <c r="M217" s="84" t="str">
        <f t="shared" ref="M217" si="193">IF(F217=0,"",M$7)</f>
        <v/>
      </c>
      <c r="N217" s="85" t="str">
        <f t="shared" ref="N217" si="194">IF(F217=0,"",0)</f>
        <v/>
      </c>
      <c r="O217" s="85" t="str">
        <f t="shared" ref="O217" si="195">IF(F217=0,"",N217*J217)</f>
        <v/>
      </c>
      <c r="P217" s="83" t="str">
        <f t="shared" ref="P217" si="196">IF(F217=0,"",O217*M217)</f>
        <v/>
      </c>
      <c r="Q217" s="86" t="str">
        <f t="shared" ref="Q217" si="197">IF(F217=0,"",L217+P217)</f>
        <v/>
      </c>
      <c r="R217" s="87"/>
    </row>
    <row r="218" spans="1:18" ht="16.2" thickBot="1" x14ac:dyDescent="0.35">
      <c r="A218" s="74" t="str">
        <f>IF(TRIM(H218)&lt;&gt;"",COUNTA(H$9:$H218)&amp;"","")</f>
        <v/>
      </c>
      <c r="B218" s="75"/>
      <c r="C218" s="75"/>
      <c r="D218" s="76"/>
      <c r="E218" s="204" t="s">
        <v>67</v>
      </c>
      <c r="F218" s="78"/>
      <c r="H218" s="79"/>
      <c r="I218" s="80" t="str">
        <f t="shared" ref="I218:I223" si="198">IF(F218=0,"",0)</f>
        <v/>
      </c>
      <c r="J218" s="81" t="str">
        <f t="shared" ref="J218:J223" si="199">IF(F218=0,"",F218+(F218*I218))</f>
        <v/>
      </c>
      <c r="K218" s="82" t="str">
        <f t="shared" ref="K218:K223" si="200">IF(F218=0,"",0)</f>
        <v/>
      </c>
      <c r="L218" s="83" t="str">
        <f t="shared" ref="L218:L223" si="201">IF(F218=0,"",K218*J218)</f>
        <v/>
      </c>
      <c r="M218" s="84" t="str">
        <f t="shared" ref="M218:M223" si="202">IF(F218=0,"",M$7)</f>
        <v/>
      </c>
      <c r="N218" s="85" t="str">
        <f t="shared" ref="N218:N223" si="203">IF(F218=0,"",0)</f>
        <v/>
      </c>
      <c r="O218" s="85" t="str">
        <f t="shared" ref="O218:O223" si="204">IF(F218=0,"",N218*J218)</f>
        <v/>
      </c>
      <c r="P218" s="83" t="str">
        <f t="shared" ref="P218:P223" si="205">IF(F218=0,"",O218*M218)</f>
        <v/>
      </c>
      <c r="Q218" s="86" t="str">
        <f t="shared" ref="Q218:Q223" si="206">IF(F218=0,"",L218+P218)</f>
        <v/>
      </c>
      <c r="R218" s="104"/>
    </row>
    <row r="219" spans="1:18" x14ac:dyDescent="0.3">
      <c r="A219" s="74" t="str">
        <f>IF(TRIM(H219)&lt;&gt;"",COUNTA(H$9:$H219)&amp;"","")</f>
        <v/>
      </c>
      <c r="B219" s="75"/>
      <c r="C219" s="75"/>
      <c r="D219" s="76"/>
      <c r="E219" s="105" t="s">
        <v>125</v>
      </c>
      <c r="F219" s="78"/>
      <c r="H219" s="79"/>
      <c r="I219" s="80" t="str">
        <f t="shared" si="198"/>
        <v/>
      </c>
      <c r="J219" s="81" t="str">
        <f t="shared" si="199"/>
        <v/>
      </c>
      <c r="K219" s="82" t="str">
        <f t="shared" si="200"/>
        <v/>
      </c>
      <c r="L219" s="83" t="str">
        <f t="shared" si="201"/>
        <v/>
      </c>
      <c r="M219" s="84" t="str">
        <f t="shared" si="202"/>
        <v/>
      </c>
      <c r="N219" s="85" t="str">
        <f t="shared" si="203"/>
        <v/>
      </c>
      <c r="O219" s="85" t="str">
        <f t="shared" si="204"/>
        <v/>
      </c>
      <c r="P219" s="83" t="str">
        <f t="shared" si="205"/>
        <v/>
      </c>
      <c r="Q219" s="86" t="str">
        <f t="shared" si="206"/>
        <v/>
      </c>
      <c r="R219" s="104"/>
    </row>
    <row r="220" spans="1:18" ht="15" thickBot="1" x14ac:dyDescent="0.35">
      <c r="A220" s="74" t="str">
        <f>IF(TRIM(H220)&lt;&gt;"",COUNTA(H$9:$H220)&amp;"","")</f>
        <v>172</v>
      </c>
      <c r="B220" s="75"/>
      <c r="C220" s="75"/>
      <c r="D220" s="76"/>
      <c r="E220" s="88" t="s">
        <v>122</v>
      </c>
      <c r="F220" s="78">
        <v>5593.74</v>
      </c>
      <c r="H220" s="79" t="s">
        <v>124</v>
      </c>
      <c r="I220" s="80">
        <v>0.1</v>
      </c>
      <c r="J220" s="81">
        <f t="shared" si="199"/>
        <v>6153.1139999999996</v>
      </c>
      <c r="K220" s="82">
        <f t="shared" si="200"/>
        <v>0</v>
      </c>
      <c r="L220" s="83">
        <f t="shared" si="201"/>
        <v>0</v>
      </c>
      <c r="M220" s="84">
        <f t="shared" si="202"/>
        <v>0</v>
      </c>
      <c r="N220" s="85">
        <f t="shared" si="203"/>
        <v>0</v>
      </c>
      <c r="O220" s="85">
        <f t="shared" si="204"/>
        <v>0</v>
      </c>
      <c r="P220" s="83">
        <f t="shared" si="205"/>
        <v>0</v>
      </c>
      <c r="Q220" s="86">
        <f t="shared" si="206"/>
        <v>0</v>
      </c>
      <c r="R220" s="104"/>
    </row>
    <row r="221" spans="1:18" ht="15" thickBot="1" x14ac:dyDescent="0.35">
      <c r="A221" s="74" t="str">
        <f>IF(TRIM(H221)&lt;&gt;"",COUNTA(H$9:$H221)&amp;"","")</f>
        <v>173</v>
      </c>
      <c r="B221" s="75"/>
      <c r="C221" s="75"/>
      <c r="D221" s="76"/>
      <c r="E221" s="88" t="s">
        <v>123</v>
      </c>
      <c r="F221" s="78">
        <v>15925.36</v>
      </c>
      <c r="H221" s="79" t="s">
        <v>124</v>
      </c>
      <c r="I221" s="80">
        <v>0.1</v>
      </c>
      <c r="J221" s="81">
        <f t="shared" si="199"/>
        <v>17517.896000000001</v>
      </c>
      <c r="K221" s="82">
        <f t="shared" si="200"/>
        <v>0</v>
      </c>
      <c r="L221" s="83">
        <f t="shared" si="201"/>
        <v>0</v>
      </c>
      <c r="M221" s="84">
        <f t="shared" si="202"/>
        <v>0</v>
      </c>
      <c r="N221" s="85">
        <f t="shared" si="203"/>
        <v>0</v>
      </c>
      <c r="O221" s="85">
        <f t="shared" si="204"/>
        <v>0</v>
      </c>
      <c r="P221" s="83">
        <f t="shared" si="205"/>
        <v>0</v>
      </c>
      <c r="Q221" s="86">
        <f t="shared" si="206"/>
        <v>0</v>
      </c>
      <c r="R221" s="104"/>
    </row>
    <row r="222" spans="1:18" x14ac:dyDescent="0.3">
      <c r="A222" s="74" t="str">
        <f>IF(TRIM(H222)&lt;&gt;"",COUNTA(H$9:$H222)&amp;"","")</f>
        <v>174</v>
      </c>
      <c r="B222" s="75"/>
      <c r="C222" s="75"/>
      <c r="D222" s="76"/>
      <c r="E222" s="88" t="s">
        <v>291</v>
      </c>
      <c r="F222" s="78">
        <v>103.99</v>
      </c>
      <c r="H222" s="79" t="s">
        <v>124</v>
      </c>
      <c r="I222" s="80">
        <v>0.1</v>
      </c>
      <c r="J222" s="81">
        <f t="shared" si="199"/>
        <v>114.389</v>
      </c>
      <c r="K222" s="82">
        <f t="shared" si="200"/>
        <v>0</v>
      </c>
      <c r="L222" s="83">
        <f t="shared" si="201"/>
        <v>0</v>
      </c>
      <c r="M222" s="84">
        <f t="shared" si="202"/>
        <v>0</v>
      </c>
      <c r="N222" s="85">
        <f t="shared" si="203"/>
        <v>0</v>
      </c>
      <c r="O222" s="85">
        <f t="shared" si="204"/>
        <v>0</v>
      </c>
      <c r="P222" s="83">
        <f t="shared" si="205"/>
        <v>0</v>
      </c>
      <c r="Q222" s="86">
        <f t="shared" si="206"/>
        <v>0</v>
      </c>
      <c r="R222" s="104"/>
    </row>
    <row r="223" spans="1:18" x14ac:dyDescent="0.3">
      <c r="A223" s="74" t="str">
        <f>IF(TRIM(H223)&lt;&gt;"",COUNTA(H$9:$H223)&amp;"","")</f>
        <v/>
      </c>
      <c r="B223" s="89"/>
      <c r="C223" s="89"/>
      <c r="D223" s="76"/>
      <c r="E223" s="90"/>
      <c r="F223" s="78"/>
      <c r="H223" s="79"/>
      <c r="I223" s="80" t="str">
        <f t="shared" si="198"/>
        <v/>
      </c>
      <c r="J223" s="81" t="str">
        <f t="shared" si="199"/>
        <v/>
      </c>
      <c r="K223" s="82" t="str">
        <f t="shared" si="200"/>
        <v/>
      </c>
      <c r="L223" s="83" t="str">
        <f t="shared" si="201"/>
        <v/>
      </c>
      <c r="M223" s="84" t="str">
        <f t="shared" si="202"/>
        <v/>
      </c>
      <c r="N223" s="85" t="str">
        <f t="shared" si="203"/>
        <v/>
      </c>
      <c r="O223" s="85" t="str">
        <f t="shared" si="204"/>
        <v/>
      </c>
      <c r="P223" s="83" t="str">
        <f t="shared" si="205"/>
        <v/>
      </c>
      <c r="Q223" s="86" t="str">
        <f t="shared" si="206"/>
        <v/>
      </c>
      <c r="R223" s="87"/>
    </row>
    <row r="224" spans="1:18" x14ac:dyDescent="0.3">
      <c r="A224" s="74" t="str">
        <f>IF(TRIM(H224)&lt;&gt;"",COUNTA(H$9:$H224)&amp;"","")</f>
        <v/>
      </c>
      <c r="B224" s="75"/>
      <c r="C224" s="75"/>
      <c r="D224" s="76"/>
      <c r="E224" s="105" t="s">
        <v>68</v>
      </c>
      <c r="F224" s="78"/>
      <c r="H224" s="79"/>
      <c r="I224" s="80" t="str">
        <f t="shared" ref="I224:I248" si="207">IF(F224=0,"",0)</f>
        <v/>
      </c>
      <c r="J224" s="81" t="str">
        <f t="shared" ref="J224:J248" si="208">IF(F224=0,"",F224+(F224*I224))</f>
        <v/>
      </c>
      <c r="K224" s="82" t="str">
        <f t="shared" ref="K224:K248" si="209">IF(F224=0,"",0)</f>
        <v/>
      </c>
      <c r="L224" s="83" t="str">
        <f t="shared" ref="L224:L248" si="210">IF(F224=0,"",K224*J224)</f>
        <v/>
      </c>
      <c r="M224" s="84" t="str">
        <f t="shared" ref="M224:M248" si="211">IF(F224=0,"",M$7)</f>
        <v/>
      </c>
      <c r="N224" s="85" t="str">
        <f t="shared" ref="N224:N248" si="212">IF(F224=0,"",0)</f>
        <v/>
      </c>
      <c r="O224" s="85" t="str">
        <f t="shared" ref="O224:O248" si="213">IF(F224=0,"",N224*J224)</f>
        <v/>
      </c>
      <c r="P224" s="83" t="str">
        <f t="shared" ref="P224:P248" si="214">IF(F224=0,"",O224*M224)</f>
        <v/>
      </c>
      <c r="Q224" s="86" t="str">
        <f t="shared" ref="Q224:Q248" si="215">IF(F224=0,"",L224+P224)</f>
        <v/>
      </c>
      <c r="R224" s="104"/>
    </row>
    <row r="225" spans="1:18" ht="15" thickBot="1" x14ac:dyDescent="0.35">
      <c r="A225" s="74" t="str">
        <f>IF(TRIM(H225)&lt;&gt;"",COUNTA(H$9:$H225)&amp;"","")</f>
        <v>175</v>
      </c>
      <c r="B225" s="75"/>
      <c r="C225" s="75"/>
      <c r="D225" s="76"/>
      <c r="E225" s="77" t="s">
        <v>130</v>
      </c>
      <c r="F225" s="78">
        <v>4</v>
      </c>
      <c r="H225" s="79" t="s">
        <v>124</v>
      </c>
      <c r="I225" s="80">
        <v>0.1</v>
      </c>
      <c r="J225" s="81">
        <f t="shared" si="208"/>
        <v>4.4000000000000004</v>
      </c>
      <c r="K225" s="82">
        <f t="shared" si="209"/>
        <v>0</v>
      </c>
      <c r="L225" s="83">
        <f t="shared" si="210"/>
        <v>0</v>
      </c>
      <c r="M225" s="84">
        <f t="shared" si="211"/>
        <v>0</v>
      </c>
      <c r="N225" s="85">
        <f t="shared" si="212"/>
        <v>0</v>
      </c>
      <c r="O225" s="85">
        <f t="shared" si="213"/>
        <v>0</v>
      </c>
      <c r="P225" s="83">
        <f t="shared" si="214"/>
        <v>0</v>
      </c>
      <c r="Q225" s="86">
        <f t="shared" si="215"/>
        <v>0</v>
      </c>
      <c r="R225" s="104"/>
    </row>
    <row r="226" spans="1:18" x14ac:dyDescent="0.3">
      <c r="A226" s="74" t="str">
        <f>IF(TRIM(H226)&lt;&gt;"",COUNTA(H$9:$H226)&amp;"","")</f>
        <v>176</v>
      </c>
      <c r="B226" s="75"/>
      <c r="C226" s="75"/>
      <c r="D226" s="76"/>
      <c r="E226" s="77" t="s">
        <v>131</v>
      </c>
      <c r="F226" s="78">
        <v>4</v>
      </c>
      <c r="H226" s="79" t="s">
        <v>124</v>
      </c>
      <c r="I226" s="80">
        <v>0.1</v>
      </c>
      <c r="J226" s="81">
        <f t="shared" si="208"/>
        <v>4.4000000000000004</v>
      </c>
      <c r="K226" s="82">
        <f t="shared" si="209"/>
        <v>0</v>
      </c>
      <c r="L226" s="83">
        <f t="shared" si="210"/>
        <v>0</v>
      </c>
      <c r="M226" s="84">
        <f t="shared" si="211"/>
        <v>0</v>
      </c>
      <c r="N226" s="85">
        <f t="shared" si="212"/>
        <v>0</v>
      </c>
      <c r="O226" s="85">
        <f t="shared" si="213"/>
        <v>0</v>
      </c>
      <c r="P226" s="83">
        <f t="shared" si="214"/>
        <v>0</v>
      </c>
      <c r="Q226" s="86">
        <f t="shared" si="215"/>
        <v>0</v>
      </c>
      <c r="R226" s="104"/>
    </row>
    <row r="227" spans="1:18" x14ac:dyDescent="0.3">
      <c r="A227" s="74" t="str">
        <f>IF(TRIM(H227)&lt;&gt;"",COUNTA(H$9:$H227)&amp;"","")</f>
        <v/>
      </c>
      <c r="B227" s="89"/>
      <c r="C227" s="89"/>
      <c r="D227" s="76"/>
      <c r="E227" s="90"/>
      <c r="F227" s="78"/>
      <c r="H227" s="79"/>
      <c r="I227" s="80" t="str">
        <f t="shared" si="207"/>
        <v/>
      </c>
      <c r="J227" s="81" t="str">
        <f t="shared" si="208"/>
        <v/>
      </c>
      <c r="K227" s="82" t="str">
        <f t="shared" si="209"/>
        <v/>
      </c>
      <c r="L227" s="83" t="str">
        <f t="shared" si="210"/>
        <v/>
      </c>
      <c r="M227" s="84" t="str">
        <f t="shared" si="211"/>
        <v/>
      </c>
      <c r="N227" s="85" t="str">
        <f t="shared" si="212"/>
        <v/>
      </c>
      <c r="O227" s="85" t="str">
        <f t="shared" si="213"/>
        <v/>
      </c>
      <c r="P227" s="83" t="str">
        <f t="shared" si="214"/>
        <v/>
      </c>
      <c r="Q227" s="86" t="str">
        <f t="shared" si="215"/>
        <v/>
      </c>
      <c r="R227" s="87"/>
    </row>
    <row r="228" spans="1:18" x14ac:dyDescent="0.3">
      <c r="A228" s="74" t="str">
        <f>IF(TRIM(H228)&lt;&gt;"",COUNTA(H$9:$H228)&amp;"","")</f>
        <v/>
      </c>
      <c r="B228" s="75"/>
      <c r="C228" s="75"/>
      <c r="D228" s="76"/>
      <c r="E228" s="105" t="s">
        <v>139</v>
      </c>
      <c r="F228" s="78"/>
      <c r="H228" s="79"/>
      <c r="I228" s="80" t="str">
        <f t="shared" ref="I228:I238" si="216">IF(F228=0,"",0)</f>
        <v/>
      </c>
      <c r="J228" s="81" t="str">
        <f t="shared" ref="J228:J238" si="217">IF(F228=0,"",F228+(F228*I228))</f>
        <v/>
      </c>
      <c r="K228" s="82" t="str">
        <f t="shared" ref="K228:K238" si="218">IF(F228=0,"",0)</f>
        <v/>
      </c>
      <c r="L228" s="83" t="str">
        <f t="shared" ref="L228:L238" si="219">IF(F228=0,"",K228*J228)</f>
        <v/>
      </c>
      <c r="M228" s="84" t="str">
        <f t="shared" ref="M228:M238" si="220">IF(F228=0,"",M$7)</f>
        <v/>
      </c>
      <c r="N228" s="85" t="str">
        <f t="shared" ref="N228:N238" si="221">IF(F228=0,"",0)</f>
        <v/>
      </c>
      <c r="O228" s="85" t="str">
        <f t="shared" ref="O228:O238" si="222">IF(F228=0,"",N228*J228)</f>
        <v/>
      </c>
      <c r="P228" s="83" t="str">
        <f t="shared" ref="P228:P238" si="223">IF(F228=0,"",O228*M228)</f>
        <v/>
      </c>
      <c r="Q228" s="86" t="str">
        <f t="shared" ref="Q228:Q238" si="224">IF(F228=0,"",L228+P228)</f>
        <v/>
      </c>
      <c r="R228" s="104"/>
    </row>
    <row r="229" spans="1:18" ht="15" thickBot="1" x14ac:dyDescent="0.35">
      <c r="A229" s="74" t="str">
        <f>IF(TRIM(H229)&lt;&gt;"",COUNTA(H$9:$H229)&amp;"","")</f>
        <v>177</v>
      </c>
      <c r="B229" s="75"/>
      <c r="C229" s="75"/>
      <c r="D229" s="76"/>
      <c r="E229" s="88" t="s">
        <v>132</v>
      </c>
      <c r="F229" s="78">
        <v>125.11</v>
      </c>
      <c r="H229" s="79" t="s">
        <v>124</v>
      </c>
      <c r="I229" s="80">
        <v>0.1</v>
      </c>
      <c r="J229" s="81">
        <f t="shared" si="217"/>
        <v>137.62100000000001</v>
      </c>
      <c r="K229" s="82">
        <f t="shared" si="218"/>
        <v>0</v>
      </c>
      <c r="L229" s="83">
        <f t="shared" si="219"/>
        <v>0</v>
      </c>
      <c r="M229" s="84">
        <f t="shared" si="220"/>
        <v>0</v>
      </c>
      <c r="N229" s="85">
        <f t="shared" si="221"/>
        <v>0</v>
      </c>
      <c r="O229" s="85">
        <f t="shared" si="222"/>
        <v>0</v>
      </c>
      <c r="P229" s="83">
        <f t="shared" si="223"/>
        <v>0</v>
      </c>
      <c r="Q229" s="86">
        <f t="shared" si="224"/>
        <v>0</v>
      </c>
      <c r="R229" s="104"/>
    </row>
    <row r="230" spans="1:18" ht="15" thickBot="1" x14ac:dyDescent="0.35">
      <c r="A230" s="74" t="str">
        <f>IF(TRIM(H230)&lt;&gt;"",COUNTA(H$9:$H230)&amp;"","")</f>
        <v>178</v>
      </c>
      <c r="B230" s="75"/>
      <c r="C230" s="75"/>
      <c r="D230" s="76"/>
      <c r="E230" s="88" t="s">
        <v>133</v>
      </c>
      <c r="F230" s="78">
        <v>188.52</v>
      </c>
      <c r="H230" s="79" t="s">
        <v>124</v>
      </c>
      <c r="I230" s="80">
        <v>0.1</v>
      </c>
      <c r="J230" s="81">
        <f t="shared" si="217"/>
        <v>207.37200000000001</v>
      </c>
      <c r="K230" s="82">
        <f t="shared" si="218"/>
        <v>0</v>
      </c>
      <c r="L230" s="83">
        <f t="shared" si="219"/>
        <v>0</v>
      </c>
      <c r="M230" s="84">
        <f t="shared" si="220"/>
        <v>0</v>
      </c>
      <c r="N230" s="85">
        <f t="shared" si="221"/>
        <v>0</v>
      </c>
      <c r="O230" s="85">
        <f t="shared" si="222"/>
        <v>0</v>
      </c>
      <c r="P230" s="83">
        <f t="shared" si="223"/>
        <v>0</v>
      </c>
      <c r="Q230" s="86">
        <f t="shared" si="224"/>
        <v>0</v>
      </c>
      <c r="R230" s="104"/>
    </row>
    <row r="231" spans="1:18" ht="15" thickBot="1" x14ac:dyDescent="0.35">
      <c r="A231" s="74" t="str">
        <f>IF(TRIM(H231)&lt;&gt;"",COUNTA(H$9:$H231)&amp;"","")</f>
        <v>179</v>
      </c>
      <c r="B231" s="75"/>
      <c r="C231" s="75"/>
      <c r="D231" s="76"/>
      <c r="E231" s="88" t="s">
        <v>134</v>
      </c>
      <c r="F231" s="78">
        <v>1977.69</v>
      </c>
      <c r="H231" s="79" t="s">
        <v>124</v>
      </c>
      <c r="I231" s="80">
        <v>0.1</v>
      </c>
      <c r="J231" s="81">
        <f t="shared" si="217"/>
        <v>2175.4589999999998</v>
      </c>
      <c r="K231" s="82">
        <f t="shared" si="218"/>
        <v>0</v>
      </c>
      <c r="L231" s="83">
        <f t="shared" si="219"/>
        <v>0</v>
      </c>
      <c r="M231" s="84">
        <f t="shared" si="220"/>
        <v>0</v>
      </c>
      <c r="N231" s="85">
        <f t="shared" si="221"/>
        <v>0</v>
      </c>
      <c r="O231" s="85">
        <f t="shared" si="222"/>
        <v>0</v>
      </c>
      <c r="P231" s="83">
        <f t="shared" si="223"/>
        <v>0</v>
      </c>
      <c r="Q231" s="86">
        <f t="shared" si="224"/>
        <v>0</v>
      </c>
      <c r="R231" s="104"/>
    </row>
    <row r="232" spans="1:18" ht="15" thickBot="1" x14ac:dyDescent="0.35">
      <c r="A232" s="74" t="str">
        <f>IF(TRIM(H232)&lt;&gt;"",COUNTA(H$9:$H232)&amp;"","")</f>
        <v>180</v>
      </c>
      <c r="B232" s="75"/>
      <c r="C232" s="75"/>
      <c r="D232" s="76"/>
      <c r="E232" s="88" t="s">
        <v>122</v>
      </c>
      <c r="F232" s="78">
        <v>2452.34</v>
      </c>
      <c r="H232" s="79" t="s">
        <v>124</v>
      </c>
      <c r="I232" s="80">
        <v>0.1</v>
      </c>
      <c r="J232" s="81">
        <f t="shared" si="217"/>
        <v>2697.5740000000001</v>
      </c>
      <c r="K232" s="82">
        <f t="shared" si="218"/>
        <v>0</v>
      </c>
      <c r="L232" s="83">
        <f t="shared" si="219"/>
        <v>0</v>
      </c>
      <c r="M232" s="84">
        <f t="shared" si="220"/>
        <v>0</v>
      </c>
      <c r="N232" s="85">
        <f t="shared" si="221"/>
        <v>0</v>
      </c>
      <c r="O232" s="85">
        <f t="shared" si="222"/>
        <v>0</v>
      </c>
      <c r="P232" s="83">
        <f t="shared" si="223"/>
        <v>0</v>
      </c>
      <c r="Q232" s="86">
        <f t="shared" si="224"/>
        <v>0</v>
      </c>
      <c r="R232" s="104"/>
    </row>
    <row r="233" spans="1:18" ht="15" thickBot="1" x14ac:dyDescent="0.35">
      <c r="A233" s="74" t="str">
        <f>IF(TRIM(H233)&lt;&gt;"",COUNTA(H$9:$H233)&amp;"","")</f>
        <v>181</v>
      </c>
      <c r="B233" s="75"/>
      <c r="C233" s="75"/>
      <c r="D233" s="76"/>
      <c r="E233" s="88" t="s">
        <v>123</v>
      </c>
      <c r="F233" s="78">
        <v>12252.550000000001</v>
      </c>
      <c r="H233" s="79" t="s">
        <v>124</v>
      </c>
      <c r="I233" s="80">
        <v>0.1</v>
      </c>
      <c r="J233" s="81">
        <f t="shared" ref="J233:J236" si="225">IF(F233=0,"",F233+(F233*I233))</f>
        <v>13477.805</v>
      </c>
      <c r="K233" s="82">
        <f t="shared" ref="K233:K236" si="226">IF(F233=0,"",0)</f>
        <v>0</v>
      </c>
      <c r="L233" s="83">
        <f t="shared" ref="L233:L236" si="227">IF(F233=0,"",K233*J233)</f>
        <v>0</v>
      </c>
      <c r="M233" s="84">
        <f t="shared" ref="M233:M236" si="228">IF(F233=0,"",M$7)</f>
        <v>0</v>
      </c>
      <c r="N233" s="85">
        <f t="shared" ref="N233:N236" si="229">IF(F233=0,"",0)</f>
        <v>0</v>
      </c>
      <c r="O233" s="85">
        <f t="shared" ref="O233:O236" si="230">IF(F233=0,"",N233*J233)</f>
        <v>0</v>
      </c>
      <c r="P233" s="83">
        <f t="shared" ref="P233:P236" si="231">IF(F233=0,"",O233*M233)</f>
        <v>0</v>
      </c>
      <c r="Q233" s="86">
        <f t="shared" ref="Q233:Q236" si="232">IF(F233=0,"",L233+P233)</f>
        <v>0</v>
      </c>
      <c r="R233" s="104"/>
    </row>
    <row r="234" spans="1:18" ht="15" thickBot="1" x14ac:dyDescent="0.35">
      <c r="A234" s="74" t="str">
        <f>IF(TRIM(H234)&lt;&gt;"",COUNTA(H$9:$H234)&amp;"","")</f>
        <v>182</v>
      </c>
      <c r="B234" s="75"/>
      <c r="C234" s="75"/>
      <c r="D234" s="76"/>
      <c r="E234" s="88" t="s">
        <v>135</v>
      </c>
      <c r="F234" s="78">
        <v>12</v>
      </c>
      <c r="H234" s="79" t="s">
        <v>124</v>
      </c>
      <c r="I234" s="80">
        <v>0.1</v>
      </c>
      <c r="J234" s="81">
        <f t="shared" si="225"/>
        <v>13.2</v>
      </c>
      <c r="K234" s="82">
        <f t="shared" si="226"/>
        <v>0</v>
      </c>
      <c r="L234" s="83">
        <f t="shared" si="227"/>
        <v>0</v>
      </c>
      <c r="M234" s="84">
        <f t="shared" si="228"/>
        <v>0</v>
      </c>
      <c r="N234" s="85">
        <f t="shared" si="229"/>
        <v>0</v>
      </c>
      <c r="O234" s="85">
        <f t="shared" si="230"/>
        <v>0</v>
      </c>
      <c r="P234" s="83">
        <f t="shared" si="231"/>
        <v>0</v>
      </c>
      <c r="Q234" s="86">
        <f t="shared" si="232"/>
        <v>0</v>
      </c>
      <c r="R234" s="104"/>
    </row>
    <row r="235" spans="1:18" ht="15" thickBot="1" x14ac:dyDescent="0.35">
      <c r="A235" s="74" t="str">
        <f>IF(TRIM(H235)&lt;&gt;"",COUNTA(H$9:$H235)&amp;"","")</f>
        <v>183</v>
      </c>
      <c r="B235" s="75"/>
      <c r="C235" s="75"/>
      <c r="D235" s="76"/>
      <c r="E235" s="88" t="s">
        <v>136</v>
      </c>
      <c r="F235" s="78">
        <v>12</v>
      </c>
      <c r="H235" s="79" t="s">
        <v>124</v>
      </c>
      <c r="I235" s="80">
        <v>0.1</v>
      </c>
      <c r="J235" s="81">
        <f t="shared" si="225"/>
        <v>13.2</v>
      </c>
      <c r="K235" s="82">
        <f t="shared" si="226"/>
        <v>0</v>
      </c>
      <c r="L235" s="83">
        <f t="shared" si="227"/>
        <v>0</v>
      </c>
      <c r="M235" s="84">
        <f t="shared" si="228"/>
        <v>0</v>
      </c>
      <c r="N235" s="85">
        <f t="shared" si="229"/>
        <v>0</v>
      </c>
      <c r="O235" s="85">
        <f t="shared" si="230"/>
        <v>0</v>
      </c>
      <c r="P235" s="83">
        <f t="shared" si="231"/>
        <v>0</v>
      </c>
      <c r="Q235" s="86">
        <f t="shared" si="232"/>
        <v>0</v>
      </c>
      <c r="R235" s="104"/>
    </row>
    <row r="236" spans="1:18" ht="15" thickBot="1" x14ac:dyDescent="0.35">
      <c r="A236" s="74" t="str">
        <f>IF(TRIM(H236)&lt;&gt;"",COUNTA(H$9:$H236)&amp;"","")</f>
        <v>184</v>
      </c>
      <c r="B236" s="75"/>
      <c r="C236" s="75"/>
      <c r="D236" s="76"/>
      <c r="E236" s="88" t="s">
        <v>137</v>
      </c>
      <c r="F236" s="78">
        <v>4</v>
      </c>
      <c r="H236" s="79" t="s">
        <v>124</v>
      </c>
      <c r="I236" s="80">
        <v>0.1</v>
      </c>
      <c r="J236" s="81">
        <f t="shared" si="225"/>
        <v>4.4000000000000004</v>
      </c>
      <c r="K236" s="82">
        <f t="shared" si="226"/>
        <v>0</v>
      </c>
      <c r="L236" s="83">
        <f t="shared" si="227"/>
        <v>0</v>
      </c>
      <c r="M236" s="84">
        <f t="shared" si="228"/>
        <v>0</v>
      </c>
      <c r="N236" s="85">
        <f t="shared" si="229"/>
        <v>0</v>
      </c>
      <c r="O236" s="85">
        <f t="shared" si="230"/>
        <v>0</v>
      </c>
      <c r="P236" s="83">
        <f t="shared" si="231"/>
        <v>0</v>
      </c>
      <c r="Q236" s="86">
        <f t="shared" si="232"/>
        <v>0</v>
      </c>
      <c r="R236" s="104"/>
    </row>
    <row r="237" spans="1:18" x14ac:dyDescent="0.3">
      <c r="A237" s="74" t="str">
        <f>IF(TRIM(H237)&lt;&gt;"",COUNTA(H$9:$H237)&amp;"","")</f>
        <v>185</v>
      </c>
      <c r="B237" s="75"/>
      <c r="C237" s="75"/>
      <c r="D237" s="76"/>
      <c r="E237" s="88" t="s">
        <v>138</v>
      </c>
      <c r="F237" s="78">
        <v>4</v>
      </c>
      <c r="H237" s="79" t="s">
        <v>124</v>
      </c>
      <c r="I237" s="80">
        <v>0.1</v>
      </c>
      <c r="J237" s="81">
        <f t="shared" si="217"/>
        <v>4.4000000000000004</v>
      </c>
      <c r="K237" s="82">
        <f t="shared" si="218"/>
        <v>0</v>
      </c>
      <c r="L237" s="83">
        <f t="shared" si="219"/>
        <v>0</v>
      </c>
      <c r="M237" s="84">
        <f t="shared" si="220"/>
        <v>0</v>
      </c>
      <c r="N237" s="85">
        <f t="shared" si="221"/>
        <v>0</v>
      </c>
      <c r="O237" s="85">
        <f t="shared" si="222"/>
        <v>0</v>
      </c>
      <c r="P237" s="83">
        <f t="shared" si="223"/>
        <v>0</v>
      </c>
      <c r="Q237" s="86">
        <f t="shared" si="224"/>
        <v>0</v>
      </c>
      <c r="R237" s="104"/>
    </row>
    <row r="238" spans="1:18" ht="15" thickBot="1" x14ac:dyDescent="0.35">
      <c r="A238" s="74" t="str">
        <f>IF(TRIM(H238)&lt;&gt;"",COUNTA(H$9:$H238)&amp;"","")</f>
        <v/>
      </c>
      <c r="B238" s="89"/>
      <c r="C238" s="89"/>
      <c r="D238" s="76"/>
      <c r="E238" s="90"/>
      <c r="F238" s="78"/>
      <c r="H238" s="79"/>
      <c r="I238" s="80" t="str">
        <f t="shared" si="216"/>
        <v/>
      </c>
      <c r="J238" s="81" t="str">
        <f t="shared" si="217"/>
        <v/>
      </c>
      <c r="K238" s="82" t="str">
        <f t="shared" si="218"/>
        <v/>
      </c>
      <c r="L238" s="83" t="str">
        <f t="shared" si="219"/>
        <v/>
      </c>
      <c r="M238" s="84" t="str">
        <f t="shared" si="220"/>
        <v/>
      </c>
      <c r="N238" s="85" t="str">
        <f t="shared" si="221"/>
        <v/>
      </c>
      <c r="O238" s="85" t="str">
        <f t="shared" si="222"/>
        <v/>
      </c>
      <c r="P238" s="83" t="str">
        <f t="shared" si="223"/>
        <v/>
      </c>
      <c r="Q238" s="86" t="str">
        <f t="shared" si="224"/>
        <v/>
      </c>
      <c r="R238" s="87"/>
    </row>
    <row r="239" spans="1:18" ht="16.2" thickBot="1" x14ac:dyDescent="0.35">
      <c r="A239" s="74" t="str">
        <f>IF(TRIM(H239)&lt;&gt;"",COUNTA(H$9:$H239)&amp;"","")</f>
        <v/>
      </c>
      <c r="B239" s="75"/>
      <c r="C239" s="75"/>
      <c r="D239" s="76"/>
      <c r="E239" s="204" t="s">
        <v>69</v>
      </c>
      <c r="F239" s="78"/>
      <c r="H239" s="79"/>
      <c r="I239" s="80" t="str">
        <f t="shared" si="207"/>
        <v/>
      </c>
      <c r="J239" s="81" t="str">
        <f t="shared" si="208"/>
        <v/>
      </c>
      <c r="K239" s="82" t="str">
        <f t="shared" si="209"/>
        <v/>
      </c>
      <c r="L239" s="83" t="str">
        <f t="shared" si="210"/>
        <v/>
      </c>
      <c r="M239" s="84" t="str">
        <f t="shared" si="211"/>
        <v/>
      </c>
      <c r="N239" s="85" t="str">
        <f t="shared" si="212"/>
        <v/>
      </c>
      <c r="O239" s="85" t="str">
        <f t="shared" si="213"/>
        <v/>
      </c>
      <c r="P239" s="83" t="str">
        <f t="shared" si="214"/>
        <v/>
      </c>
      <c r="Q239" s="86" t="str">
        <f t="shared" si="215"/>
        <v/>
      </c>
      <c r="R239" s="104"/>
    </row>
    <row r="240" spans="1:18" x14ac:dyDescent="0.3">
      <c r="A240" s="74" t="str">
        <f>IF(TRIM(H240)&lt;&gt;"",COUNTA(H$9:$H240)&amp;"","")</f>
        <v/>
      </c>
      <c r="B240" s="75"/>
      <c r="C240" s="75"/>
      <c r="D240" s="76"/>
      <c r="E240" s="105" t="s">
        <v>70</v>
      </c>
      <c r="F240" s="78"/>
      <c r="H240" s="79"/>
      <c r="I240" s="80" t="str">
        <f t="shared" si="207"/>
        <v/>
      </c>
      <c r="J240" s="81" t="str">
        <f t="shared" si="208"/>
        <v/>
      </c>
      <c r="K240" s="82" t="str">
        <f t="shared" si="209"/>
        <v/>
      </c>
      <c r="L240" s="83" t="str">
        <f t="shared" si="210"/>
        <v/>
      </c>
      <c r="M240" s="84" t="str">
        <f t="shared" si="211"/>
        <v/>
      </c>
      <c r="N240" s="85" t="str">
        <f t="shared" si="212"/>
        <v/>
      </c>
      <c r="O240" s="85" t="str">
        <f t="shared" si="213"/>
        <v/>
      </c>
      <c r="P240" s="83" t="str">
        <f t="shared" si="214"/>
        <v/>
      </c>
      <c r="Q240" s="86" t="str">
        <f t="shared" si="215"/>
        <v/>
      </c>
      <c r="R240" s="104"/>
    </row>
    <row r="241" spans="1:18" ht="15" thickBot="1" x14ac:dyDescent="0.35">
      <c r="A241" s="74" t="str">
        <f>IF(TRIM(H241)&lt;&gt;"",COUNTA(H$9:$H241)&amp;"","")</f>
        <v>186</v>
      </c>
      <c r="B241" s="75"/>
      <c r="C241" s="75"/>
      <c r="D241" s="76"/>
      <c r="E241" s="77" t="s">
        <v>115</v>
      </c>
      <c r="F241" s="78">
        <v>259</v>
      </c>
      <c r="H241" s="79" t="s">
        <v>105</v>
      </c>
      <c r="I241" s="80">
        <f t="shared" ref="I241:I242" si="233">IF(F241=0,"",0)</f>
        <v>0</v>
      </c>
      <c r="J241" s="81">
        <f t="shared" ref="J241:J242" si="234">IF(F241=0,"",F241+(F241*I241))</f>
        <v>259</v>
      </c>
      <c r="K241" s="82">
        <f t="shared" ref="K241:K242" si="235">IF(F241=0,"",0)</f>
        <v>0</v>
      </c>
      <c r="L241" s="83">
        <f t="shared" ref="L241:L242" si="236">IF(F241=0,"",K241*J241)</f>
        <v>0</v>
      </c>
      <c r="M241" s="84">
        <f t="shared" ref="M241:M242" si="237">IF(F241=0,"",M$7)</f>
        <v>0</v>
      </c>
      <c r="N241" s="85">
        <f t="shared" ref="N241:N242" si="238">IF(F241=0,"",0)</f>
        <v>0</v>
      </c>
      <c r="O241" s="85">
        <f t="shared" ref="O241:O242" si="239">IF(F241=0,"",N241*J241)</f>
        <v>0</v>
      </c>
      <c r="P241" s="83">
        <f t="shared" ref="P241:P242" si="240">IF(F241=0,"",O241*M241)</f>
        <v>0</v>
      </c>
      <c r="Q241" s="86">
        <f t="shared" ref="Q241:Q242" si="241">IF(F241=0,"",L241+P241)</f>
        <v>0</v>
      </c>
      <c r="R241" s="104"/>
    </row>
    <row r="242" spans="1:18" ht="15" thickBot="1" x14ac:dyDescent="0.35">
      <c r="A242" s="74" t="str">
        <f>IF(TRIM(H242)&lt;&gt;"",COUNTA(H$9:$H242)&amp;"","")</f>
        <v>187</v>
      </c>
      <c r="B242" s="75"/>
      <c r="C242" s="75"/>
      <c r="D242" s="76"/>
      <c r="E242" s="77" t="s">
        <v>116</v>
      </c>
      <c r="F242" s="78">
        <v>125</v>
      </c>
      <c r="H242" s="79" t="s">
        <v>105</v>
      </c>
      <c r="I242" s="80">
        <f t="shared" si="233"/>
        <v>0</v>
      </c>
      <c r="J242" s="81">
        <f t="shared" si="234"/>
        <v>125</v>
      </c>
      <c r="K242" s="82">
        <f t="shared" si="235"/>
        <v>0</v>
      </c>
      <c r="L242" s="83">
        <f t="shared" si="236"/>
        <v>0</v>
      </c>
      <c r="M242" s="84">
        <f t="shared" si="237"/>
        <v>0</v>
      </c>
      <c r="N242" s="85">
        <f t="shared" si="238"/>
        <v>0</v>
      </c>
      <c r="O242" s="85">
        <f t="shared" si="239"/>
        <v>0</v>
      </c>
      <c r="P242" s="83">
        <f t="shared" si="240"/>
        <v>0</v>
      </c>
      <c r="Q242" s="86">
        <f t="shared" si="241"/>
        <v>0</v>
      </c>
      <c r="R242" s="104"/>
    </row>
    <row r="243" spans="1:18" ht="15" thickBot="1" x14ac:dyDescent="0.35">
      <c r="A243" s="74" t="str">
        <f>IF(TRIM(H243)&lt;&gt;"",COUNTA(H$9:$H243)&amp;"","")</f>
        <v>188</v>
      </c>
      <c r="B243" s="75"/>
      <c r="C243" s="75"/>
      <c r="D243" s="76"/>
      <c r="E243" s="77" t="s">
        <v>117</v>
      </c>
      <c r="F243" s="78">
        <v>57</v>
      </c>
      <c r="H243" s="79" t="s">
        <v>105</v>
      </c>
      <c r="I243" s="80">
        <f t="shared" si="207"/>
        <v>0</v>
      </c>
      <c r="J243" s="81">
        <f t="shared" si="208"/>
        <v>57</v>
      </c>
      <c r="K243" s="82">
        <f t="shared" si="209"/>
        <v>0</v>
      </c>
      <c r="L243" s="83">
        <f t="shared" si="210"/>
        <v>0</v>
      </c>
      <c r="M243" s="84">
        <f t="shared" si="211"/>
        <v>0</v>
      </c>
      <c r="N243" s="85">
        <f t="shared" si="212"/>
        <v>0</v>
      </c>
      <c r="O243" s="85">
        <f t="shared" si="213"/>
        <v>0</v>
      </c>
      <c r="P243" s="83">
        <f t="shared" si="214"/>
        <v>0</v>
      </c>
      <c r="Q243" s="86">
        <f t="shared" si="215"/>
        <v>0</v>
      </c>
      <c r="R243" s="104"/>
    </row>
    <row r="244" spans="1:18" ht="15" thickBot="1" x14ac:dyDescent="0.35">
      <c r="A244" s="74" t="str">
        <f>IF(TRIM(H244)&lt;&gt;"",COUNTA(H$9:$H244)&amp;"","")</f>
        <v>189</v>
      </c>
      <c r="B244" s="75"/>
      <c r="C244" s="75"/>
      <c r="D244" s="76"/>
      <c r="E244" s="77" t="s">
        <v>118</v>
      </c>
      <c r="F244" s="78">
        <v>145</v>
      </c>
      <c r="H244" s="79" t="s">
        <v>105</v>
      </c>
      <c r="I244" s="80">
        <f t="shared" si="207"/>
        <v>0</v>
      </c>
      <c r="J244" s="81">
        <f t="shared" si="208"/>
        <v>145</v>
      </c>
      <c r="K244" s="82">
        <f t="shared" si="209"/>
        <v>0</v>
      </c>
      <c r="L244" s="83">
        <f t="shared" si="210"/>
        <v>0</v>
      </c>
      <c r="M244" s="84">
        <f t="shared" si="211"/>
        <v>0</v>
      </c>
      <c r="N244" s="85">
        <f t="shared" si="212"/>
        <v>0</v>
      </c>
      <c r="O244" s="85">
        <f t="shared" si="213"/>
        <v>0</v>
      </c>
      <c r="P244" s="83">
        <f t="shared" si="214"/>
        <v>0</v>
      </c>
      <c r="Q244" s="86">
        <f t="shared" si="215"/>
        <v>0</v>
      </c>
      <c r="R244" s="104"/>
    </row>
    <row r="245" spans="1:18" ht="15" thickBot="1" x14ac:dyDescent="0.35">
      <c r="A245" s="74" t="str">
        <f>IF(TRIM(H245)&lt;&gt;"",COUNTA(H$9:$H245)&amp;"","")</f>
        <v>190</v>
      </c>
      <c r="B245" s="75"/>
      <c r="C245" s="75"/>
      <c r="D245" s="76"/>
      <c r="E245" s="88" t="s">
        <v>119</v>
      </c>
      <c r="F245" s="78">
        <v>47</v>
      </c>
      <c r="H245" s="79" t="s">
        <v>105</v>
      </c>
      <c r="I245" s="80">
        <f t="shared" ref="I245" si="242">IF(F245=0,"",0)</f>
        <v>0</v>
      </c>
      <c r="J245" s="81">
        <f t="shared" ref="J245" si="243">IF(F245=0,"",F245+(F245*I245))</f>
        <v>47</v>
      </c>
      <c r="K245" s="82">
        <f t="shared" ref="K245" si="244">IF(F245=0,"",0)</f>
        <v>0</v>
      </c>
      <c r="L245" s="83">
        <f t="shared" ref="L245" si="245">IF(F245=0,"",K245*J245)</f>
        <v>0</v>
      </c>
      <c r="M245" s="84">
        <f t="shared" ref="M245" si="246">IF(F245=0,"",M$7)</f>
        <v>0</v>
      </c>
      <c r="N245" s="85">
        <f t="shared" ref="N245" si="247">IF(F245=0,"",0)</f>
        <v>0</v>
      </c>
      <c r="O245" s="85">
        <f t="shared" ref="O245" si="248">IF(F245=0,"",N245*J245)</f>
        <v>0</v>
      </c>
      <c r="P245" s="83">
        <f t="shared" ref="P245" si="249">IF(F245=0,"",O245*M245)</f>
        <v>0</v>
      </c>
      <c r="Q245" s="86">
        <f t="shared" ref="Q245" si="250">IF(F245=0,"",L245+P245)</f>
        <v>0</v>
      </c>
      <c r="R245" s="104"/>
    </row>
    <row r="246" spans="1:18" ht="15" thickBot="1" x14ac:dyDescent="0.35">
      <c r="A246" s="74" t="str">
        <f>IF(TRIM(H246)&lt;&gt;"",COUNTA(H$9:$H246)&amp;"","")</f>
        <v>191</v>
      </c>
      <c r="B246" s="75"/>
      <c r="C246" s="75"/>
      <c r="D246" s="76"/>
      <c r="E246" s="88" t="s">
        <v>120</v>
      </c>
      <c r="F246" s="78">
        <v>94</v>
      </c>
      <c r="H246" s="79" t="s">
        <v>105</v>
      </c>
      <c r="I246" s="80">
        <f t="shared" si="207"/>
        <v>0</v>
      </c>
      <c r="J246" s="81">
        <f t="shared" si="208"/>
        <v>94</v>
      </c>
      <c r="K246" s="82">
        <f t="shared" si="209"/>
        <v>0</v>
      </c>
      <c r="L246" s="83">
        <f t="shared" si="210"/>
        <v>0</v>
      </c>
      <c r="M246" s="84">
        <f t="shared" si="211"/>
        <v>0</v>
      </c>
      <c r="N246" s="85">
        <f t="shared" si="212"/>
        <v>0</v>
      </c>
      <c r="O246" s="85">
        <f t="shared" si="213"/>
        <v>0</v>
      </c>
      <c r="P246" s="83">
        <f t="shared" si="214"/>
        <v>0</v>
      </c>
      <c r="Q246" s="86">
        <f t="shared" si="215"/>
        <v>0</v>
      </c>
      <c r="R246" s="104"/>
    </row>
    <row r="247" spans="1:18" x14ac:dyDescent="0.3">
      <c r="A247" s="74" t="str">
        <f>IF(TRIM(H247)&lt;&gt;"",COUNTA(H$9:$H247)&amp;"","")</f>
        <v>192</v>
      </c>
      <c r="B247" s="75"/>
      <c r="C247" s="75"/>
      <c r="D247" s="76"/>
      <c r="E247" s="88" t="s">
        <v>121</v>
      </c>
      <c r="F247" s="78">
        <v>2</v>
      </c>
      <c r="H247" s="79" t="s">
        <v>105</v>
      </c>
      <c r="I247" s="80">
        <f t="shared" si="207"/>
        <v>0</v>
      </c>
      <c r="J247" s="81">
        <f t="shared" si="208"/>
        <v>2</v>
      </c>
      <c r="K247" s="82">
        <f t="shared" si="209"/>
        <v>0</v>
      </c>
      <c r="L247" s="83">
        <f t="shared" si="210"/>
        <v>0</v>
      </c>
      <c r="M247" s="84">
        <f t="shared" si="211"/>
        <v>0</v>
      </c>
      <c r="N247" s="85">
        <f t="shared" si="212"/>
        <v>0</v>
      </c>
      <c r="O247" s="85">
        <f t="shared" si="213"/>
        <v>0</v>
      </c>
      <c r="P247" s="83">
        <f t="shared" si="214"/>
        <v>0</v>
      </c>
      <c r="Q247" s="86">
        <f t="shared" si="215"/>
        <v>0</v>
      </c>
      <c r="R247" s="104"/>
    </row>
    <row r="248" spans="1:18" x14ac:dyDescent="0.3">
      <c r="A248" s="74" t="str">
        <f>IF(TRIM(H248)&lt;&gt;"",COUNTA(H$9:$H248)&amp;"","")</f>
        <v/>
      </c>
      <c r="B248" s="89"/>
      <c r="C248" s="89"/>
      <c r="D248" s="76"/>
      <c r="E248" s="90"/>
      <c r="F248" s="78"/>
      <c r="H248" s="79"/>
      <c r="I248" s="80" t="str">
        <f t="shared" si="207"/>
        <v/>
      </c>
      <c r="J248" s="81" t="str">
        <f t="shared" si="208"/>
        <v/>
      </c>
      <c r="K248" s="82" t="str">
        <f t="shared" si="209"/>
        <v/>
      </c>
      <c r="L248" s="83" t="str">
        <f t="shared" si="210"/>
        <v/>
      </c>
      <c r="M248" s="84" t="str">
        <f t="shared" si="211"/>
        <v/>
      </c>
      <c r="N248" s="85" t="str">
        <f t="shared" si="212"/>
        <v/>
      </c>
      <c r="O248" s="85" t="str">
        <f t="shared" si="213"/>
        <v/>
      </c>
      <c r="P248" s="83" t="str">
        <f t="shared" si="214"/>
        <v/>
      </c>
      <c r="Q248" s="86" t="str">
        <f t="shared" si="215"/>
        <v/>
      </c>
      <c r="R248" s="87"/>
    </row>
    <row r="249" spans="1:18" x14ac:dyDescent="0.3">
      <c r="A249" s="74" t="str">
        <f>IF(TRIM(H249)&lt;&gt;"",COUNTA(H$9:$H249)&amp;"","")</f>
        <v/>
      </c>
      <c r="B249" s="75"/>
      <c r="C249" s="75"/>
      <c r="D249" s="76"/>
      <c r="E249" s="105" t="s">
        <v>95</v>
      </c>
      <c r="F249" s="78"/>
      <c r="H249" s="79"/>
      <c r="I249" s="80" t="str">
        <f t="shared" ref="I249:I257" si="251">IF(F249=0,"",0)</f>
        <v/>
      </c>
      <c r="J249" s="81" t="str">
        <f t="shared" ref="J249:J257" si="252">IF(F249=0,"",F249+(F249*I249))</f>
        <v/>
      </c>
      <c r="K249" s="82" t="str">
        <f t="shared" ref="K249:K257" si="253">IF(F249=0,"",0)</f>
        <v/>
      </c>
      <c r="L249" s="83" t="str">
        <f t="shared" ref="L249:L257" si="254">IF(F249=0,"",K249*J249)</f>
        <v/>
      </c>
      <c r="M249" s="84" t="str">
        <f t="shared" ref="M249:M257" si="255">IF(F249=0,"",M$7)</f>
        <v/>
      </c>
      <c r="N249" s="85" t="str">
        <f t="shared" ref="N249:N257" si="256">IF(F249=0,"",0)</f>
        <v/>
      </c>
      <c r="O249" s="85" t="str">
        <f t="shared" ref="O249:O257" si="257">IF(F249=0,"",N249*J249)</f>
        <v/>
      </c>
      <c r="P249" s="83" t="str">
        <f t="shared" ref="P249:P257" si="258">IF(F249=0,"",O249*M249)</f>
        <v/>
      </c>
      <c r="Q249" s="86" t="str">
        <f t="shared" ref="Q249:Q257" si="259">IF(F249=0,"",L249+P249)</f>
        <v/>
      </c>
      <c r="R249" s="104"/>
    </row>
    <row r="250" spans="1:18" ht="55.2" x14ac:dyDescent="0.3">
      <c r="A250" s="74" t="str">
        <f>IF(TRIM(H250)&lt;&gt;"",COUNTA(H$9:$H250)&amp;"","")</f>
        <v>193</v>
      </c>
      <c r="B250" s="75"/>
      <c r="C250" s="75"/>
      <c r="D250" s="76"/>
      <c r="E250" s="77" t="s">
        <v>96</v>
      </c>
      <c r="F250" s="138">
        <v>200</v>
      </c>
      <c r="H250" s="79" t="s">
        <v>105</v>
      </c>
      <c r="I250" s="80">
        <f t="shared" ref="I250:I253" si="260">IF(F250=0,"",0)</f>
        <v>0</v>
      </c>
      <c r="J250" s="81">
        <f t="shared" ref="J250:J253" si="261">IF(F250=0,"",F250+(F250*I250))</f>
        <v>200</v>
      </c>
      <c r="K250" s="82">
        <f t="shared" ref="K250:K253" si="262">IF(F250=0,"",0)</f>
        <v>0</v>
      </c>
      <c r="L250" s="83">
        <f t="shared" ref="L250:L253" si="263">IF(F250=0,"",K250*J250)</f>
        <v>0</v>
      </c>
      <c r="M250" s="84">
        <f t="shared" ref="M250:M253" si="264">IF(F250=0,"",M$7)</f>
        <v>0</v>
      </c>
      <c r="N250" s="85">
        <f t="shared" ref="N250:N253" si="265">IF(F250=0,"",0)</f>
        <v>0</v>
      </c>
      <c r="O250" s="85">
        <f t="shared" ref="O250:O253" si="266">IF(F250=0,"",N250*J250)</f>
        <v>0</v>
      </c>
      <c r="P250" s="83">
        <f t="shared" ref="P250:P253" si="267">IF(F250=0,"",O250*M250)</f>
        <v>0</v>
      </c>
      <c r="Q250" s="86">
        <f t="shared" ref="Q250:Q253" si="268">IF(F250=0,"",L250+P250)</f>
        <v>0</v>
      </c>
      <c r="R250" s="104"/>
    </row>
    <row r="251" spans="1:18" ht="55.2" x14ac:dyDescent="0.3">
      <c r="A251" s="74" t="str">
        <f>IF(TRIM(H251)&lt;&gt;"",COUNTA(H$9:$H251)&amp;"","")</f>
        <v>194</v>
      </c>
      <c r="B251" s="75"/>
      <c r="C251" s="75"/>
      <c r="D251" s="76"/>
      <c r="E251" s="77" t="s">
        <v>97</v>
      </c>
      <c r="F251" s="138">
        <v>32</v>
      </c>
      <c r="H251" s="79" t="s">
        <v>105</v>
      </c>
      <c r="I251" s="80">
        <f t="shared" si="260"/>
        <v>0</v>
      </c>
      <c r="J251" s="81">
        <f t="shared" si="261"/>
        <v>32</v>
      </c>
      <c r="K251" s="82">
        <f t="shared" si="262"/>
        <v>0</v>
      </c>
      <c r="L251" s="83">
        <f t="shared" si="263"/>
        <v>0</v>
      </c>
      <c r="M251" s="84">
        <f t="shared" si="264"/>
        <v>0</v>
      </c>
      <c r="N251" s="85">
        <f t="shared" si="265"/>
        <v>0</v>
      </c>
      <c r="O251" s="85">
        <f t="shared" si="266"/>
        <v>0</v>
      </c>
      <c r="P251" s="83">
        <f t="shared" si="267"/>
        <v>0</v>
      </c>
      <c r="Q251" s="86">
        <f t="shared" si="268"/>
        <v>0</v>
      </c>
      <c r="R251" s="104"/>
    </row>
    <row r="252" spans="1:18" ht="55.2" x14ac:dyDescent="0.3">
      <c r="A252" s="74" t="str">
        <f>IF(TRIM(H252)&lt;&gt;"",COUNTA(H$9:$H252)&amp;"","")</f>
        <v>195</v>
      </c>
      <c r="B252" s="75"/>
      <c r="C252" s="75"/>
      <c r="D252" s="76"/>
      <c r="E252" s="88" t="s">
        <v>98</v>
      </c>
      <c r="F252" s="138">
        <v>128</v>
      </c>
      <c r="H252" s="79" t="s">
        <v>105</v>
      </c>
      <c r="I252" s="80">
        <f t="shared" si="260"/>
        <v>0</v>
      </c>
      <c r="J252" s="81">
        <f t="shared" si="261"/>
        <v>128</v>
      </c>
      <c r="K252" s="82">
        <f t="shared" si="262"/>
        <v>0</v>
      </c>
      <c r="L252" s="83">
        <f t="shared" si="263"/>
        <v>0</v>
      </c>
      <c r="M252" s="84">
        <f t="shared" si="264"/>
        <v>0</v>
      </c>
      <c r="N252" s="85">
        <f t="shared" si="265"/>
        <v>0</v>
      </c>
      <c r="O252" s="85">
        <f t="shared" si="266"/>
        <v>0</v>
      </c>
      <c r="P252" s="83">
        <f t="shared" si="267"/>
        <v>0</v>
      </c>
      <c r="Q252" s="86">
        <f t="shared" si="268"/>
        <v>0</v>
      </c>
      <c r="R252" s="104"/>
    </row>
    <row r="253" spans="1:18" ht="55.2" x14ac:dyDescent="0.3">
      <c r="A253" s="74" t="str">
        <f>IF(TRIM(H253)&lt;&gt;"",COUNTA(H$9:$H253)&amp;"","")</f>
        <v>196</v>
      </c>
      <c r="B253" s="75"/>
      <c r="C253" s="75"/>
      <c r="D253" s="76"/>
      <c r="E253" s="88" t="s">
        <v>99</v>
      </c>
      <c r="F253" s="138">
        <v>74</v>
      </c>
      <c r="H253" s="79" t="s">
        <v>105</v>
      </c>
      <c r="I253" s="80">
        <f t="shared" si="260"/>
        <v>0</v>
      </c>
      <c r="J253" s="81">
        <f t="shared" si="261"/>
        <v>74</v>
      </c>
      <c r="K253" s="82">
        <f t="shared" si="262"/>
        <v>0</v>
      </c>
      <c r="L253" s="83">
        <f t="shared" si="263"/>
        <v>0</v>
      </c>
      <c r="M253" s="84">
        <f t="shared" si="264"/>
        <v>0</v>
      </c>
      <c r="N253" s="85">
        <f t="shared" si="265"/>
        <v>0</v>
      </c>
      <c r="O253" s="85">
        <f t="shared" si="266"/>
        <v>0</v>
      </c>
      <c r="P253" s="83">
        <f t="shared" si="267"/>
        <v>0</v>
      </c>
      <c r="Q253" s="86">
        <f t="shared" si="268"/>
        <v>0</v>
      </c>
      <c r="R253" s="104"/>
    </row>
    <row r="254" spans="1:18" ht="55.2" x14ac:dyDescent="0.3">
      <c r="A254" s="74" t="str">
        <f>IF(TRIM(H254)&lt;&gt;"",COUNTA(H$9:$H254)&amp;"","")</f>
        <v>197</v>
      </c>
      <c r="B254" s="75"/>
      <c r="C254" s="75"/>
      <c r="D254" s="76"/>
      <c r="E254" s="77" t="s">
        <v>100</v>
      </c>
      <c r="F254" s="138">
        <v>24</v>
      </c>
      <c r="H254" s="79" t="s">
        <v>105</v>
      </c>
      <c r="I254" s="80">
        <f t="shared" si="251"/>
        <v>0</v>
      </c>
      <c r="J254" s="81">
        <f t="shared" si="252"/>
        <v>24</v>
      </c>
      <c r="K254" s="82">
        <f t="shared" si="253"/>
        <v>0</v>
      </c>
      <c r="L254" s="83">
        <f t="shared" si="254"/>
        <v>0</v>
      </c>
      <c r="M254" s="84">
        <f t="shared" si="255"/>
        <v>0</v>
      </c>
      <c r="N254" s="85">
        <f t="shared" si="256"/>
        <v>0</v>
      </c>
      <c r="O254" s="85">
        <f t="shared" si="257"/>
        <v>0</v>
      </c>
      <c r="P254" s="83">
        <f t="shared" si="258"/>
        <v>0</v>
      </c>
      <c r="Q254" s="86">
        <f t="shared" si="259"/>
        <v>0</v>
      </c>
      <c r="R254" s="104"/>
    </row>
    <row r="255" spans="1:18" ht="69" x14ac:dyDescent="0.3">
      <c r="A255" s="74" t="str">
        <f>IF(TRIM(H255)&lt;&gt;"",COUNTA(H$9:$H255)&amp;"","")</f>
        <v>198</v>
      </c>
      <c r="B255" s="75"/>
      <c r="C255" s="75"/>
      <c r="D255" s="76"/>
      <c r="E255" s="77" t="s">
        <v>101</v>
      </c>
      <c r="F255" s="138">
        <v>46</v>
      </c>
      <c r="H255" s="79" t="s">
        <v>105</v>
      </c>
      <c r="I255" s="80">
        <f t="shared" si="251"/>
        <v>0</v>
      </c>
      <c r="J255" s="81">
        <f t="shared" si="252"/>
        <v>46</v>
      </c>
      <c r="K255" s="82">
        <f t="shared" si="253"/>
        <v>0</v>
      </c>
      <c r="L255" s="83">
        <f t="shared" si="254"/>
        <v>0</v>
      </c>
      <c r="M255" s="84">
        <f t="shared" si="255"/>
        <v>0</v>
      </c>
      <c r="N255" s="85">
        <f t="shared" si="256"/>
        <v>0</v>
      </c>
      <c r="O255" s="85">
        <f t="shared" si="257"/>
        <v>0</v>
      </c>
      <c r="P255" s="83">
        <f t="shared" si="258"/>
        <v>0</v>
      </c>
      <c r="Q255" s="86">
        <f t="shared" si="259"/>
        <v>0</v>
      </c>
      <c r="R255" s="104"/>
    </row>
    <row r="256" spans="1:18" ht="69" x14ac:dyDescent="0.3">
      <c r="A256" s="74" t="str">
        <f>IF(TRIM(H256)&lt;&gt;"",COUNTA(H$9:$H256)&amp;"","")</f>
        <v>199</v>
      </c>
      <c r="B256" s="75"/>
      <c r="C256" s="75"/>
      <c r="D256" s="76"/>
      <c r="E256" s="88" t="s">
        <v>102</v>
      </c>
      <c r="F256" s="138">
        <v>20</v>
      </c>
      <c r="H256" s="79" t="s">
        <v>105</v>
      </c>
      <c r="I256" s="80">
        <f t="shared" si="251"/>
        <v>0</v>
      </c>
      <c r="J256" s="81">
        <f t="shared" si="252"/>
        <v>20</v>
      </c>
      <c r="K256" s="82">
        <f t="shared" si="253"/>
        <v>0</v>
      </c>
      <c r="L256" s="83">
        <f t="shared" si="254"/>
        <v>0</v>
      </c>
      <c r="M256" s="84">
        <f t="shared" si="255"/>
        <v>0</v>
      </c>
      <c r="N256" s="85">
        <f t="shared" si="256"/>
        <v>0</v>
      </c>
      <c r="O256" s="85">
        <f t="shared" si="257"/>
        <v>0</v>
      </c>
      <c r="P256" s="83">
        <f t="shared" si="258"/>
        <v>0</v>
      </c>
      <c r="Q256" s="86">
        <f t="shared" si="259"/>
        <v>0</v>
      </c>
      <c r="R256" s="104"/>
    </row>
    <row r="257" spans="1:18" ht="69" x14ac:dyDescent="0.3">
      <c r="A257" s="74" t="str">
        <f>IF(TRIM(H257)&lt;&gt;"",COUNTA(H$9:$H257)&amp;"","")</f>
        <v>200</v>
      </c>
      <c r="B257" s="75"/>
      <c r="C257" s="75"/>
      <c r="D257" s="76"/>
      <c r="E257" s="88" t="s">
        <v>232</v>
      </c>
      <c r="F257" s="138">
        <v>83</v>
      </c>
      <c r="H257" s="79" t="s">
        <v>105</v>
      </c>
      <c r="I257" s="80">
        <f t="shared" si="251"/>
        <v>0</v>
      </c>
      <c r="J257" s="81">
        <f t="shared" si="252"/>
        <v>83</v>
      </c>
      <c r="K257" s="82">
        <f t="shared" si="253"/>
        <v>0</v>
      </c>
      <c r="L257" s="83">
        <f t="shared" si="254"/>
        <v>0</v>
      </c>
      <c r="M257" s="84">
        <f t="shared" si="255"/>
        <v>0</v>
      </c>
      <c r="N257" s="85">
        <f t="shared" si="256"/>
        <v>0</v>
      </c>
      <c r="O257" s="85">
        <f t="shared" si="257"/>
        <v>0</v>
      </c>
      <c r="P257" s="83">
        <f t="shared" si="258"/>
        <v>0</v>
      </c>
      <c r="Q257" s="86">
        <f t="shared" si="259"/>
        <v>0</v>
      </c>
      <c r="R257" s="104"/>
    </row>
    <row r="258" spans="1:18" ht="41.4" x14ac:dyDescent="0.3">
      <c r="A258" s="74" t="str">
        <f>IF(TRIM(H258)&lt;&gt;"",COUNTA(H$9:$H258)&amp;"","")</f>
        <v>201</v>
      </c>
      <c r="B258" s="75"/>
      <c r="C258" s="75"/>
      <c r="D258" s="76"/>
      <c r="E258" s="77" t="s">
        <v>103</v>
      </c>
      <c r="F258" s="138">
        <v>32</v>
      </c>
      <c r="H258" s="79" t="s">
        <v>105</v>
      </c>
      <c r="I258" s="80">
        <f t="shared" ref="I258:I264" si="269">IF(F258=0,"",0)</f>
        <v>0</v>
      </c>
      <c r="J258" s="81">
        <f t="shared" ref="J258:J264" si="270">IF(F258=0,"",F258+(F258*I258))</f>
        <v>32</v>
      </c>
      <c r="K258" s="82">
        <f t="shared" ref="K258:K264" si="271">IF(F258=0,"",0)</f>
        <v>0</v>
      </c>
      <c r="L258" s="83">
        <f t="shared" ref="L258:L264" si="272">IF(F258=0,"",K258*J258)</f>
        <v>0</v>
      </c>
      <c r="M258" s="84">
        <f t="shared" ref="M258:M264" si="273">IF(F258=0,"",M$7)</f>
        <v>0</v>
      </c>
      <c r="N258" s="85">
        <f t="shared" ref="N258:N264" si="274">IF(F258=0,"",0)</f>
        <v>0</v>
      </c>
      <c r="O258" s="85">
        <f t="shared" ref="O258:O264" si="275">IF(F258=0,"",N258*J258)</f>
        <v>0</v>
      </c>
      <c r="P258" s="83">
        <f t="shared" ref="P258:P264" si="276">IF(F258=0,"",O258*M258)</f>
        <v>0</v>
      </c>
      <c r="Q258" s="86">
        <f t="shared" ref="Q258:Q264" si="277">IF(F258=0,"",L258+P258)</f>
        <v>0</v>
      </c>
      <c r="R258" s="104"/>
    </row>
    <row r="259" spans="1:18" ht="55.2" x14ac:dyDescent="0.3">
      <c r="A259" s="74" t="str">
        <f>IF(TRIM(H259)&lt;&gt;"",COUNTA(H$9:$H259)&amp;"","")</f>
        <v>202</v>
      </c>
      <c r="B259" s="75"/>
      <c r="C259" s="75"/>
      <c r="D259" s="76"/>
      <c r="E259" s="77" t="s">
        <v>104</v>
      </c>
      <c r="F259" s="138">
        <v>347</v>
      </c>
      <c r="H259" s="79" t="s">
        <v>105</v>
      </c>
      <c r="I259" s="80">
        <f t="shared" si="269"/>
        <v>0</v>
      </c>
      <c r="J259" s="81">
        <f t="shared" si="270"/>
        <v>347</v>
      </c>
      <c r="K259" s="82">
        <f t="shared" si="271"/>
        <v>0</v>
      </c>
      <c r="L259" s="83">
        <f t="shared" si="272"/>
        <v>0</v>
      </c>
      <c r="M259" s="84">
        <f t="shared" si="273"/>
        <v>0</v>
      </c>
      <c r="N259" s="85">
        <f t="shared" si="274"/>
        <v>0</v>
      </c>
      <c r="O259" s="85">
        <f t="shared" si="275"/>
        <v>0</v>
      </c>
      <c r="P259" s="83">
        <f t="shared" si="276"/>
        <v>0</v>
      </c>
      <c r="Q259" s="86">
        <f t="shared" si="277"/>
        <v>0</v>
      </c>
      <c r="R259" s="104"/>
    </row>
    <row r="260" spans="1:18" ht="55.2" x14ac:dyDescent="0.3">
      <c r="A260" s="74" t="str">
        <f>IF(TRIM(H260)&lt;&gt;"",COUNTA(H$9:$H260)&amp;"","")</f>
        <v>203</v>
      </c>
      <c r="B260" s="75"/>
      <c r="C260" s="75"/>
      <c r="D260" s="76"/>
      <c r="E260" s="88" t="s">
        <v>233</v>
      </c>
      <c r="F260" s="138">
        <v>72</v>
      </c>
      <c r="H260" s="79" t="s">
        <v>105</v>
      </c>
      <c r="I260" s="80">
        <f t="shared" si="269"/>
        <v>0</v>
      </c>
      <c r="J260" s="81">
        <f t="shared" si="270"/>
        <v>72</v>
      </c>
      <c r="K260" s="82">
        <f t="shared" si="271"/>
        <v>0</v>
      </c>
      <c r="L260" s="83">
        <f t="shared" si="272"/>
        <v>0</v>
      </c>
      <c r="M260" s="84">
        <f t="shared" si="273"/>
        <v>0</v>
      </c>
      <c r="N260" s="85">
        <f t="shared" si="274"/>
        <v>0</v>
      </c>
      <c r="O260" s="85">
        <f t="shared" si="275"/>
        <v>0</v>
      </c>
      <c r="P260" s="83">
        <f t="shared" si="276"/>
        <v>0</v>
      </c>
      <c r="Q260" s="86">
        <f t="shared" si="277"/>
        <v>0</v>
      </c>
      <c r="R260" s="104"/>
    </row>
    <row r="261" spans="1:18" ht="41.4" x14ac:dyDescent="0.3">
      <c r="A261" s="74" t="str">
        <f>IF(TRIM(H261)&lt;&gt;"",COUNTA(H$9:$H261)&amp;"","")</f>
        <v>204</v>
      </c>
      <c r="B261" s="75"/>
      <c r="C261" s="75"/>
      <c r="D261" s="76"/>
      <c r="E261" s="88" t="s">
        <v>234</v>
      </c>
      <c r="F261" s="138">
        <v>44</v>
      </c>
      <c r="H261" s="79" t="s">
        <v>105</v>
      </c>
      <c r="I261" s="80">
        <f t="shared" si="269"/>
        <v>0</v>
      </c>
      <c r="J261" s="81">
        <f t="shared" si="270"/>
        <v>44</v>
      </c>
      <c r="K261" s="82">
        <f t="shared" si="271"/>
        <v>0</v>
      </c>
      <c r="L261" s="83">
        <f t="shared" si="272"/>
        <v>0</v>
      </c>
      <c r="M261" s="84">
        <f t="shared" si="273"/>
        <v>0</v>
      </c>
      <c r="N261" s="85">
        <f t="shared" si="274"/>
        <v>0</v>
      </c>
      <c r="O261" s="85">
        <f t="shared" si="275"/>
        <v>0</v>
      </c>
      <c r="P261" s="83">
        <f t="shared" si="276"/>
        <v>0</v>
      </c>
      <c r="Q261" s="86">
        <f t="shared" si="277"/>
        <v>0</v>
      </c>
      <c r="R261" s="104"/>
    </row>
    <row r="262" spans="1:18" ht="15" thickBot="1" x14ac:dyDescent="0.35">
      <c r="A262" s="74" t="str">
        <f>IF(TRIM(H262)&lt;&gt;"",COUNTA(H$9:$H262)&amp;"","")</f>
        <v/>
      </c>
      <c r="B262" s="89"/>
      <c r="C262" s="89"/>
      <c r="D262" s="76"/>
      <c r="E262" s="90"/>
      <c r="F262" s="78"/>
      <c r="H262" s="79"/>
      <c r="I262" s="80" t="str">
        <f t="shared" si="269"/>
        <v/>
      </c>
      <c r="J262" s="81" t="str">
        <f t="shared" si="270"/>
        <v/>
      </c>
      <c r="K262" s="82" t="str">
        <f t="shared" si="271"/>
        <v/>
      </c>
      <c r="L262" s="83" t="str">
        <f t="shared" si="272"/>
        <v/>
      </c>
      <c r="M262" s="84" t="str">
        <f t="shared" si="273"/>
        <v/>
      </c>
      <c r="N262" s="85" t="str">
        <f t="shared" si="274"/>
        <v/>
      </c>
      <c r="O262" s="85" t="str">
        <f t="shared" si="275"/>
        <v/>
      </c>
      <c r="P262" s="83" t="str">
        <f t="shared" si="276"/>
        <v/>
      </c>
      <c r="Q262" s="86" t="str">
        <f t="shared" si="277"/>
        <v/>
      </c>
      <c r="R262" s="87"/>
    </row>
    <row r="263" spans="1:18" ht="16.2" thickBot="1" x14ac:dyDescent="0.35">
      <c r="A263" s="74" t="str">
        <f>IF(TRIM(H263)&lt;&gt;"",COUNTA(H$9:$H263)&amp;"","")</f>
        <v/>
      </c>
      <c r="B263" s="75"/>
      <c r="C263" s="75"/>
      <c r="D263" s="76"/>
      <c r="E263" s="204" t="s">
        <v>108</v>
      </c>
      <c r="F263" s="78"/>
      <c r="H263" s="79"/>
      <c r="I263" s="80" t="str">
        <f t="shared" si="269"/>
        <v/>
      </c>
      <c r="J263" s="81" t="str">
        <f t="shared" si="270"/>
        <v/>
      </c>
      <c r="K263" s="82" t="str">
        <f t="shared" si="271"/>
        <v/>
      </c>
      <c r="L263" s="83" t="str">
        <f t="shared" si="272"/>
        <v/>
      </c>
      <c r="M263" s="84" t="str">
        <f t="shared" si="273"/>
        <v/>
      </c>
      <c r="N263" s="85" t="str">
        <f t="shared" si="274"/>
        <v/>
      </c>
      <c r="O263" s="85" t="str">
        <f t="shared" si="275"/>
        <v/>
      </c>
      <c r="P263" s="83" t="str">
        <f t="shared" si="276"/>
        <v/>
      </c>
      <c r="Q263" s="86" t="str">
        <f t="shared" si="277"/>
        <v/>
      </c>
      <c r="R263" s="104"/>
    </row>
    <row r="264" spans="1:18" x14ac:dyDescent="0.3">
      <c r="A264" s="74" t="str">
        <f>IF(TRIM(H264)&lt;&gt;"",COUNTA(H$9:$H264)&amp;"","")</f>
        <v>205</v>
      </c>
      <c r="B264" s="75"/>
      <c r="C264" s="75"/>
      <c r="D264" s="76"/>
      <c r="E264" s="77" t="s">
        <v>107</v>
      </c>
      <c r="F264" s="78">
        <v>34</v>
      </c>
      <c r="H264" s="79" t="s">
        <v>105</v>
      </c>
      <c r="I264" s="80">
        <f t="shared" si="269"/>
        <v>0</v>
      </c>
      <c r="J264" s="81">
        <f t="shared" si="270"/>
        <v>34</v>
      </c>
      <c r="K264" s="82">
        <f t="shared" si="271"/>
        <v>0</v>
      </c>
      <c r="L264" s="83">
        <f t="shared" si="272"/>
        <v>0</v>
      </c>
      <c r="M264" s="84">
        <f t="shared" si="273"/>
        <v>0</v>
      </c>
      <c r="N264" s="85">
        <f t="shared" si="274"/>
        <v>0</v>
      </c>
      <c r="O264" s="85">
        <f t="shared" si="275"/>
        <v>0</v>
      </c>
      <c r="P264" s="83">
        <f t="shared" si="276"/>
        <v>0</v>
      </c>
      <c r="Q264" s="86">
        <f t="shared" si="277"/>
        <v>0</v>
      </c>
      <c r="R264" s="104"/>
    </row>
    <row r="265" spans="1:18" ht="15" thickBot="1" x14ac:dyDescent="0.35">
      <c r="A265" s="74" t="str">
        <f>IF(TRIM(H265)&lt;&gt;"",COUNTA(H$9:$H265)&amp;"","")</f>
        <v/>
      </c>
      <c r="B265" s="89"/>
      <c r="C265" s="89"/>
      <c r="D265" s="76"/>
      <c r="E265" s="90"/>
      <c r="F265" s="78"/>
      <c r="H265" s="79"/>
      <c r="I265" s="80" t="str">
        <f t="shared" ref="I265" si="278">IF(F265=0,"",0)</f>
        <v/>
      </c>
      <c r="J265" s="81" t="str">
        <f t="shared" ref="J265" si="279">IF(F265=0,"",F265+(F265*I265))</f>
        <v/>
      </c>
      <c r="K265" s="82" t="str">
        <f t="shared" ref="K265" si="280">IF(F265=0,"",0)</f>
        <v/>
      </c>
      <c r="L265" s="83" t="str">
        <f t="shared" ref="L265" si="281">IF(F265=0,"",K265*J265)</f>
        <v/>
      </c>
      <c r="M265" s="84" t="str">
        <f t="shared" ref="M265" si="282">IF(F265=0,"",M$7)</f>
        <v/>
      </c>
      <c r="N265" s="85" t="str">
        <f t="shared" ref="N265" si="283">IF(F265=0,"",0)</f>
        <v/>
      </c>
      <c r="O265" s="85" t="str">
        <f t="shared" ref="O265" si="284">IF(F265=0,"",N265*J265)</f>
        <v/>
      </c>
      <c r="P265" s="83" t="str">
        <f t="shared" ref="P265" si="285">IF(F265=0,"",O265*M265)</f>
        <v/>
      </c>
      <c r="Q265" s="86" t="str">
        <f t="shared" ref="Q265" si="286">IF(F265=0,"",L265+P265)</f>
        <v/>
      </c>
      <c r="R265" s="87"/>
    </row>
    <row r="266" spans="1:18" ht="16.2" thickBot="1" x14ac:dyDescent="0.35">
      <c r="A266" s="74" t="str">
        <f>IF(TRIM(H266)&lt;&gt;"",COUNTA(H$9:$H266)&amp;"","")</f>
        <v/>
      </c>
      <c r="B266" s="75"/>
      <c r="C266" s="75"/>
      <c r="D266" s="76"/>
      <c r="E266" s="204" t="s">
        <v>71</v>
      </c>
      <c r="F266" s="78"/>
      <c r="H266" s="79"/>
      <c r="I266" s="80" t="str">
        <f t="shared" ref="I266:I268" si="287">IF(F266=0,"",0)</f>
        <v/>
      </c>
      <c r="J266" s="81" t="str">
        <f t="shared" ref="J266:J268" si="288">IF(F266=0,"",F266+(F266*I266))</f>
        <v/>
      </c>
      <c r="K266" s="82" t="str">
        <f t="shared" ref="K266:K268" si="289">IF(F266=0,"",0)</f>
        <v/>
      </c>
      <c r="L266" s="83" t="str">
        <f t="shared" ref="L266:L268" si="290">IF(F266=0,"",K266*J266)</f>
        <v/>
      </c>
      <c r="M266" s="84" t="str">
        <f t="shared" ref="M266:M268" si="291">IF(F266=0,"",M$7)</f>
        <v/>
      </c>
      <c r="N266" s="85" t="str">
        <f t="shared" ref="N266:N268" si="292">IF(F266=0,"",0)</f>
        <v/>
      </c>
      <c r="O266" s="85" t="str">
        <f t="shared" ref="O266:O268" si="293">IF(F266=0,"",N266*J266)</f>
        <v/>
      </c>
      <c r="P266" s="83" t="str">
        <f t="shared" ref="P266:P268" si="294">IF(F266=0,"",O266*M266)</f>
        <v/>
      </c>
      <c r="Q266" s="86" t="str">
        <f t="shared" ref="Q266:Q268" si="295">IF(F266=0,"",L266+P266)</f>
        <v/>
      </c>
      <c r="R266" s="104"/>
    </row>
    <row r="267" spans="1:18" x14ac:dyDescent="0.3">
      <c r="A267" s="74" t="str">
        <f>IF(TRIM(H267)&lt;&gt;"",COUNTA(H$9:$H267)&amp;"","")</f>
        <v>206</v>
      </c>
      <c r="B267" s="75"/>
      <c r="C267" s="75"/>
      <c r="D267" s="76"/>
      <c r="E267" s="77" t="s">
        <v>106</v>
      </c>
      <c r="F267" s="78">
        <v>564</v>
      </c>
      <c r="H267" s="79" t="s">
        <v>105</v>
      </c>
      <c r="I267" s="80">
        <f t="shared" si="287"/>
        <v>0</v>
      </c>
      <c r="J267" s="81">
        <f t="shared" si="288"/>
        <v>564</v>
      </c>
      <c r="K267" s="82">
        <f t="shared" si="289"/>
        <v>0</v>
      </c>
      <c r="L267" s="83">
        <f t="shared" si="290"/>
        <v>0</v>
      </c>
      <c r="M267" s="84">
        <f t="shared" si="291"/>
        <v>0</v>
      </c>
      <c r="N267" s="85">
        <f t="shared" si="292"/>
        <v>0</v>
      </c>
      <c r="O267" s="85">
        <f t="shared" si="293"/>
        <v>0</v>
      </c>
      <c r="P267" s="83">
        <f t="shared" si="294"/>
        <v>0</v>
      </c>
      <c r="Q267" s="86">
        <f t="shared" si="295"/>
        <v>0</v>
      </c>
      <c r="R267" s="104"/>
    </row>
    <row r="268" spans="1:18" ht="15" thickBot="1" x14ac:dyDescent="0.35">
      <c r="A268" s="74" t="str">
        <f>IF(TRIM(H268)&lt;&gt;"",COUNTA(H$9:$H268)&amp;"","")</f>
        <v/>
      </c>
      <c r="B268" s="89"/>
      <c r="C268" s="89"/>
      <c r="D268" s="76"/>
      <c r="E268" s="90"/>
      <c r="F268" s="78"/>
      <c r="H268" s="79"/>
      <c r="I268" s="80" t="str">
        <f t="shared" si="287"/>
        <v/>
      </c>
      <c r="J268" s="81" t="str">
        <f t="shared" si="288"/>
        <v/>
      </c>
      <c r="K268" s="82" t="str">
        <f t="shared" si="289"/>
        <v/>
      </c>
      <c r="L268" s="83" t="str">
        <f t="shared" si="290"/>
        <v/>
      </c>
      <c r="M268" s="84" t="str">
        <f t="shared" si="291"/>
        <v/>
      </c>
      <c r="N268" s="85" t="str">
        <f t="shared" si="292"/>
        <v/>
      </c>
      <c r="O268" s="85" t="str">
        <f t="shared" si="293"/>
        <v/>
      </c>
      <c r="P268" s="83" t="str">
        <f t="shared" si="294"/>
        <v/>
      </c>
      <c r="Q268" s="86" t="str">
        <f t="shared" si="295"/>
        <v/>
      </c>
      <c r="R268" s="87"/>
    </row>
    <row r="269" spans="1:18" ht="16.2" thickBot="1" x14ac:dyDescent="0.35">
      <c r="A269" s="74" t="str">
        <f>IF(TRIM(H269)&lt;&gt;"",COUNTA(H$9:$H269)&amp;"","")</f>
        <v/>
      </c>
      <c r="B269" s="75"/>
      <c r="C269" s="75"/>
      <c r="D269" s="76"/>
      <c r="E269" s="204" t="s">
        <v>72</v>
      </c>
      <c r="F269" s="78"/>
      <c r="H269" s="79"/>
      <c r="I269" s="80" t="str">
        <f t="shared" ref="I269:I277" si="296">IF(F269=0,"",0)</f>
        <v/>
      </c>
      <c r="J269" s="81" t="str">
        <f t="shared" ref="J269:J277" si="297">IF(F269=0,"",F269+(F269*I269))</f>
        <v/>
      </c>
      <c r="K269" s="82" t="str">
        <f t="shared" ref="K269:K277" si="298">IF(F269=0,"",0)</f>
        <v/>
      </c>
      <c r="L269" s="83" t="str">
        <f t="shared" ref="L269:L277" si="299">IF(F269=0,"",K269*J269)</f>
        <v/>
      </c>
      <c r="M269" s="84" t="str">
        <f t="shared" ref="M269:M277" si="300">IF(F269=0,"",M$7)</f>
        <v/>
      </c>
      <c r="N269" s="85" t="str">
        <f t="shared" ref="N269:N277" si="301">IF(F269=0,"",0)</f>
        <v/>
      </c>
      <c r="O269" s="85" t="str">
        <f t="shared" ref="O269:O277" si="302">IF(F269=0,"",N269*J269)</f>
        <v/>
      </c>
      <c r="P269" s="83" t="str">
        <f t="shared" ref="P269:P277" si="303">IF(F269=0,"",O269*M269)</f>
        <v/>
      </c>
      <c r="Q269" s="86" t="str">
        <f t="shared" ref="Q269:Q277" si="304">IF(F269=0,"",L269+P269)</f>
        <v/>
      </c>
      <c r="R269" s="104"/>
    </row>
    <row r="270" spans="1:18" x14ac:dyDescent="0.3">
      <c r="A270" s="74" t="str">
        <f>IF(TRIM(H270)&lt;&gt;"",COUNTA(H$9:$H270)&amp;"","")</f>
        <v>207</v>
      </c>
      <c r="B270" s="75"/>
      <c r="C270" s="75"/>
      <c r="D270" s="76"/>
      <c r="E270" s="105" t="s">
        <v>65</v>
      </c>
      <c r="F270" s="78">
        <f>13*12</f>
        <v>156</v>
      </c>
      <c r="H270" s="79" t="s">
        <v>124</v>
      </c>
      <c r="I270" s="80">
        <v>0.1</v>
      </c>
      <c r="J270" s="81">
        <f t="shared" si="297"/>
        <v>171.6</v>
      </c>
      <c r="K270" s="82">
        <f t="shared" si="298"/>
        <v>0</v>
      </c>
      <c r="L270" s="83">
        <f t="shared" si="299"/>
        <v>0</v>
      </c>
      <c r="M270" s="84">
        <f t="shared" si="300"/>
        <v>0</v>
      </c>
      <c r="N270" s="85">
        <f t="shared" si="301"/>
        <v>0</v>
      </c>
      <c r="O270" s="85">
        <f t="shared" si="302"/>
        <v>0</v>
      </c>
      <c r="P270" s="83">
        <f t="shared" si="303"/>
        <v>0</v>
      </c>
      <c r="Q270" s="86">
        <f t="shared" si="304"/>
        <v>0</v>
      </c>
      <c r="R270" s="104"/>
    </row>
    <row r="271" spans="1:18" ht="15" thickBot="1" x14ac:dyDescent="0.35">
      <c r="A271" s="74" t="str">
        <f>IF(TRIM(H271)&lt;&gt;"",COUNTA(H$9:$H271)&amp;"","")</f>
        <v>208</v>
      </c>
      <c r="B271" s="75"/>
      <c r="C271" s="75"/>
      <c r="D271" s="76"/>
      <c r="E271" s="77" t="s">
        <v>162</v>
      </c>
      <c r="F271" s="78">
        <f>+F270</f>
        <v>156</v>
      </c>
      <c r="H271" s="79" t="s">
        <v>124</v>
      </c>
      <c r="I271" s="80">
        <v>0.1</v>
      </c>
      <c r="J271" s="81">
        <f t="shared" si="297"/>
        <v>171.6</v>
      </c>
      <c r="K271" s="82">
        <f t="shared" si="298"/>
        <v>0</v>
      </c>
      <c r="L271" s="83">
        <f t="shared" si="299"/>
        <v>0</v>
      </c>
      <c r="M271" s="84">
        <f t="shared" si="300"/>
        <v>0</v>
      </c>
      <c r="N271" s="85">
        <f t="shared" si="301"/>
        <v>0</v>
      </c>
      <c r="O271" s="85">
        <f t="shared" si="302"/>
        <v>0</v>
      </c>
      <c r="P271" s="83">
        <f t="shared" si="303"/>
        <v>0</v>
      </c>
      <c r="Q271" s="86">
        <f t="shared" si="304"/>
        <v>0</v>
      </c>
      <c r="R271" s="104"/>
    </row>
    <row r="272" spans="1:18" x14ac:dyDescent="0.3">
      <c r="A272" s="74">
        <v>82</v>
      </c>
      <c r="B272" s="75"/>
      <c r="C272" s="75"/>
      <c r="D272" s="76"/>
      <c r="E272" s="77" t="s">
        <v>163</v>
      </c>
      <c r="F272" s="78"/>
      <c r="H272" s="79"/>
      <c r="I272" s="80" t="str">
        <f t="shared" si="296"/>
        <v/>
      </c>
      <c r="J272" s="81" t="str">
        <f t="shared" si="297"/>
        <v/>
      </c>
      <c r="K272" s="82" t="str">
        <f t="shared" si="298"/>
        <v/>
      </c>
      <c r="L272" s="83" t="str">
        <f t="shared" si="299"/>
        <v/>
      </c>
      <c r="M272" s="84" t="str">
        <f t="shared" si="300"/>
        <v/>
      </c>
      <c r="N272" s="85" t="str">
        <f t="shared" si="301"/>
        <v/>
      </c>
      <c r="O272" s="85" t="str">
        <f t="shared" si="302"/>
        <v/>
      </c>
      <c r="P272" s="83" t="str">
        <f t="shared" si="303"/>
        <v/>
      </c>
      <c r="Q272" s="86" t="str">
        <f t="shared" si="304"/>
        <v/>
      </c>
      <c r="R272" s="104"/>
    </row>
    <row r="273" spans="1:18" x14ac:dyDescent="0.3">
      <c r="A273" s="74" t="str">
        <f>IF(TRIM(H273)&lt;&gt;"",COUNTA(H$9:$H273)&amp;"","")</f>
        <v/>
      </c>
      <c r="B273" s="89"/>
      <c r="C273" s="89"/>
      <c r="D273" s="76"/>
      <c r="E273" s="90"/>
      <c r="F273" s="78"/>
      <c r="H273" s="79"/>
      <c r="I273" s="80" t="str">
        <f t="shared" si="296"/>
        <v/>
      </c>
      <c r="J273" s="81" t="str">
        <f t="shared" si="297"/>
        <v/>
      </c>
      <c r="K273" s="82" t="str">
        <f t="shared" si="298"/>
        <v/>
      </c>
      <c r="L273" s="83" t="str">
        <f t="shared" si="299"/>
        <v/>
      </c>
      <c r="M273" s="84" t="str">
        <f t="shared" si="300"/>
        <v/>
      </c>
      <c r="N273" s="85" t="str">
        <f t="shared" si="301"/>
        <v/>
      </c>
      <c r="O273" s="85" t="str">
        <f t="shared" si="302"/>
        <v/>
      </c>
      <c r="P273" s="83" t="str">
        <f t="shared" si="303"/>
        <v/>
      </c>
      <c r="Q273" s="86" t="str">
        <f t="shared" si="304"/>
        <v/>
      </c>
      <c r="R273" s="87"/>
    </row>
    <row r="274" spans="1:18" x14ac:dyDescent="0.3">
      <c r="A274" s="74" t="str">
        <f>IF(TRIM(H274)&lt;&gt;"",COUNTA(H$9:$H274)&amp;"","")</f>
        <v/>
      </c>
      <c r="B274" s="75"/>
      <c r="C274" s="75"/>
      <c r="D274" s="76"/>
      <c r="E274" s="105" t="s">
        <v>70</v>
      </c>
      <c r="F274" s="78"/>
      <c r="H274" s="79"/>
      <c r="I274" s="80" t="str">
        <f t="shared" si="296"/>
        <v/>
      </c>
      <c r="J274" s="81" t="str">
        <f t="shared" si="297"/>
        <v/>
      </c>
      <c r="K274" s="82" t="str">
        <f t="shared" si="298"/>
        <v/>
      </c>
      <c r="L274" s="83" t="str">
        <f t="shared" si="299"/>
        <v/>
      </c>
      <c r="M274" s="84" t="str">
        <f t="shared" si="300"/>
        <v/>
      </c>
      <c r="N274" s="85" t="str">
        <f t="shared" si="301"/>
        <v/>
      </c>
      <c r="O274" s="85" t="str">
        <f t="shared" si="302"/>
        <v/>
      </c>
      <c r="P274" s="83" t="str">
        <f t="shared" si="303"/>
        <v/>
      </c>
      <c r="Q274" s="86" t="str">
        <f t="shared" si="304"/>
        <v/>
      </c>
      <c r="R274" s="104"/>
    </row>
    <row r="275" spans="1:18" ht="15" thickBot="1" x14ac:dyDescent="0.35">
      <c r="A275" s="74">
        <v>83</v>
      </c>
      <c r="B275" s="75"/>
      <c r="C275" s="75"/>
      <c r="D275" s="76"/>
      <c r="E275" s="88" t="s">
        <v>159</v>
      </c>
      <c r="F275" s="78">
        <v>6</v>
      </c>
      <c r="H275" s="79" t="s">
        <v>105</v>
      </c>
      <c r="I275" s="80">
        <f t="shared" si="296"/>
        <v>0</v>
      </c>
      <c r="J275" s="81">
        <f t="shared" si="297"/>
        <v>6</v>
      </c>
      <c r="K275" s="82">
        <f t="shared" si="298"/>
        <v>0</v>
      </c>
      <c r="L275" s="83">
        <f t="shared" si="299"/>
        <v>0</v>
      </c>
      <c r="M275" s="84">
        <f t="shared" si="300"/>
        <v>0</v>
      </c>
      <c r="N275" s="85">
        <f t="shared" si="301"/>
        <v>0</v>
      </c>
      <c r="O275" s="85">
        <f t="shared" si="302"/>
        <v>0</v>
      </c>
      <c r="P275" s="83">
        <f t="shared" si="303"/>
        <v>0</v>
      </c>
      <c r="Q275" s="86">
        <f t="shared" si="304"/>
        <v>0</v>
      </c>
      <c r="R275" s="104"/>
    </row>
    <row r="276" spans="1:18" ht="15" thickBot="1" x14ac:dyDescent="0.35">
      <c r="A276" s="74">
        <v>84</v>
      </c>
      <c r="B276" s="75"/>
      <c r="C276" s="75"/>
      <c r="D276" s="76"/>
      <c r="E276" s="88" t="s">
        <v>160</v>
      </c>
      <c r="F276" s="78">
        <v>7</v>
      </c>
      <c r="H276" s="79" t="s">
        <v>105</v>
      </c>
      <c r="I276" s="80">
        <f t="shared" si="296"/>
        <v>0</v>
      </c>
      <c r="J276" s="81">
        <f t="shared" si="297"/>
        <v>7</v>
      </c>
      <c r="K276" s="82">
        <f t="shared" si="298"/>
        <v>0</v>
      </c>
      <c r="L276" s="83">
        <f t="shared" si="299"/>
        <v>0</v>
      </c>
      <c r="M276" s="84">
        <f t="shared" si="300"/>
        <v>0</v>
      </c>
      <c r="N276" s="85">
        <f t="shared" si="301"/>
        <v>0</v>
      </c>
      <c r="O276" s="85">
        <f t="shared" si="302"/>
        <v>0</v>
      </c>
      <c r="P276" s="83">
        <f t="shared" si="303"/>
        <v>0</v>
      </c>
      <c r="Q276" s="86">
        <f t="shared" si="304"/>
        <v>0</v>
      </c>
      <c r="R276" s="104"/>
    </row>
    <row r="277" spans="1:18" x14ac:dyDescent="0.3">
      <c r="A277" s="74">
        <v>85</v>
      </c>
      <c r="B277" s="75"/>
      <c r="C277" s="75"/>
      <c r="D277" s="76"/>
      <c r="E277" s="88" t="s">
        <v>161</v>
      </c>
      <c r="F277" s="78">
        <f>+F276+F275</f>
        <v>13</v>
      </c>
      <c r="H277" s="79" t="s">
        <v>105</v>
      </c>
      <c r="I277" s="80">
        <f t="shared" si="296"/>
        <v>0</v>
      </c>
      <c r="J277" s="81">
        <f t="shared" si="297"/>
        <v>13</v>
      </c>
      <c r="K277" s="82">
        <f t="shared" si="298"/>
        <v>0</v>
      </c>
      <c r="L277" s="83">
        <f t="shared" si="299"/>
        <v>0</v>
      </c>
      <c r="M277" s="84">
        <f t="shared" si="300"/>
        <v>0</v>
      </c>
      <c r="N277" s="85">
        <f t="shared" si="301"/>
        <v>0</v>
      </c>
      <c r="O277" s="85">
        <f t="shared" si="302"/>
        <v>0</v>
      </c>
      <c r="P277" s="83">
        <f t="shared" si="303"/>
        <v>0</v>
      </c>
      <c r="Q277" s="86">
        <f t="shared" si="304"/>
        <v>0</v>
      </c>
      <c r="R277" s="104"/>
    </row>
    <row r="278" spans="1:18" ht="15" thickBot="1" x14ac:dyDescent="0.35">
      <c r="A278" s="74" t="str">
        <f>IF(TRIM(H278)&lt;&gt;"",COUNTA(H$9:$H278)&amp;"","")</f>
        <v/>
      </c>
      <c r="B278" s="89"/>
      <c r="C278" s="89"/>
      <c r="D278" s="76"/>
      <c r="E278" s="90"/>
      <c r="F278" s="78"/>
      <c r="H278" s="79"/>
      <c r="I278" s="80" t="str">
        <f t="shared" ref="I278" si="305">IF(F278=0,"",0)</f>
        <v/>
      </c>
      <c r="J278" s="81" t="str">
        <f t="shared" ref="J278" si="306">IF(F278=0,"",F278+(F278*I278))</f>
        <v/>
      </c>
      <c r="K278" s="82" t="str">
        <f t="shared" ref="K278" si="307">IF(F278=0,"",0)</f>
        <v/>
      </c>
      <c r="L278" s="83" t="str">
        <f t="shared" ref="L278" si="308">IF(F278=0,"",K278*J278)</f>
        <v/>
      </c>
      <c r="M278" s="84" t="str">
        <f t="shared" ref="M278" si="309">IF(F278=0,"",M$7)</f>
        <v/>
      </c>
      <c r="N278" s="85" t="str">
        <f t="shared" ref="N278" si="310">IF(F278=0,"",0)</f>
        <v/>
      </c>
      <c r="O278" s="85" t="str">
        <f t="shared" ref="O278" si="311">IF(F278=0,"",N278*J278)</f>
        <v/>
      </c>
      <c r="P278" s="83" t="str">
        <f t="shared" ref="P278" si="312">IF(F278=0,"",O278*M278)</f>
        <v/>
      </c>
      <c r="Q278" s="86" t="str">
        <f t="shared" ref="Q278" si="313">IF(F278=0,"",L278+P278)</f>
        <v/>
      </c>
      <c r="R278" s="104"/>
    </row>
    <row r="279" spans="1:18" s="102" customFormat="1" ht="16.2" thickBot="1" x14ac:dyDescent="0.35">
      <c r="A279" s="74" t="str">
        <f>IF(TRIM(H279)&lt;&gt;"",COUNTA(H$9:$H279)&amp;"","")</f>
        <v/>
      </c>
      <c r="B279" s="91"/>
      <c r="C279" s="91"/>
      <c r="D279" s="92"/>
      <c r="E279" s="93"/>
      <c r="F279" s="94"/>
      <c r="H279" s="95"/>
      <c r="I279" s="96" t="s">
        <v>12</v>
      </c>
      <c r="J279" s="97"/>
      <c r="K279" s="98">
        <f>SUM(L$25:L$278)</f>
        <v>0</v>
      </c>
      <c r="L279" s="151" t="s">
        <v>13</v>
      </c>
      <c r="M279" s="152"/>
      <c r="N279" s="99">
        <f>SUM(P$25:P$278)</f>
        <v>0</v>
      </c>
      <c r="O279" s="151" t="s">
        <v>42</v>
      </c>
      <c r="P279" s="152"/>
      <c r="Q279" s="100">
        <f>SUM(O$25:O$278)</f>
        <v>0</v>
      </c>
      <c r="R279" s="101">
        <f>SUM(Q$25:Q$278)</f>
        <v>0</v>
      </c>
    </row>
    <row r="280" spans="1:18" x14ac:dyDescent="0.3">
      <c r="A280" s="74" t="str">
        <f>IF(TRIM(H280)&lt;&gt;"",COUNTA(H$9:$H280)&amp;"","")</f>
        <v/>
      </c>
      <c r="B280" s="89"/>
      <c r="C280" s="89"/>
      <c r="D280" s="106"/>
      <c r="E280" s="90"/>
      <c r="F280" s="78"/>
      <c r="H280" s="79"/>
      <c r="I280" s="80" t="str">
        <f>IF(F280=0,"",0)</f>
        <v/>
      </c>
      <c r="J280" s="81" t="str">
        <f t="shared" ref="J280" si="314">IF(F280=0,"",F280+(F280*I280))</f>
        <v/>
      </c>
      <c r="K280" s="82" t="str">
        <f>IF(F280=0,"",0)</f>
        <v/>
      </c>
      <c r="L280" s="83" t="str">
        <f>IF(F280=0,"",K280*J280)</f>
        <v/>
      </c>
      <c r="M280" s="84" t="str">
        <f>IF(F280=0,"",M$7)</f>
        <v/>
      </c>
      <c r="N280" s="85" t="str">
        <f>IF(F280=0,"",0)</f>
        <v/>
      </c>
      <c r="O280" s="85" t="str">
        <f>IF(F280=0,"",N280*J280)</f>
        <v/>
      </c>
      <c r="P280" s="83" t="str">
        <f>IF(F280=0,"",O280*M280)</f>
        <v/>
      </c>
      <c r="Q280" s="86" t="str">
        <f>IF(F280=0,"",L280+P280)</f>
        <v/>
      </c>
      <c r="R280" s="87"/>
    </row>
    <row r="281" spans="1:18" s="102" customFormat="1" ht="15.6" x14ac:dyDescent="0.3">
      <c r="A281" s="74" t="str">
        <f>IF(TRIM(H281)&lt;&gt;"",COUNTA(H$9:$H281)&amp;"","")</f>
        <v/>
      </c>
      <c r="B281" s="91"/>
      <c r="C281" s="91"/>
      <c r="D281" s="92"/>
      <c r="E281" s="93"/>
      <c r="F281" s="94"/>
      <c r="H281" s="95"/>
      <c r="I281" s="153" t="s">
        <v>77</v>
      </c>
      <c r="J281" s="154"/>
      <c r="K281" s="107">
        <f>SUM(L$8:L$280)</f>
        <v>0</v>
      </c>
      <c r="L281" s="158" t="s">
        <v>78</v>
      </c>
      <c r="M281" s="159"/>
      <c r="N281" s="108">
        <f>SUM(P$8:P$280)</f>
        <v>0</v>
      </c>
      <c r="O281" s="158" t="s">
        <v>79</v>
      </c>
      <c r="P281" s="159"/>
      <c r="Q281" s="109">
        <f>SUM(O$8:O$280)</f>
        <v>0</v>
      </c>
      <c r="R281" s="110">
        <f>SUM(R$8:R$280)</f>
        <v>0</v>
      </c>
    </row>
    <row r="282" spans="1:18" x14ac:dyDescent="0.3">
      <c r="A282" s="74" t="str">
        <f>IF(TRIM(H282)&lt;&gt;"",COUNTA(H$9:$H282)&amp;"","")</f>
        <v/>
      </c>
      <c r="B282" s="75"/>
      <c r="C282" s="75"/>
      <c r="D282" s="103"/>
      <c r="E282" s="77"/>
      <c r="F282" s="78"/>
      <c r="H282" s="79"/>
      <c r="I282" s="80" t="str">
        <f>IF(F282=0,"",0)</f>
        <v/>
      </c>
      <c r="J282" s="81" t="str">
        <f t="shared" ref="J282" si="315">IF(F282=0,"",F282+(F282*I282))</f>
        <v/>
      </c>
      <c r="K282" s="82" t="str">
        <f>IF(F282=0,"",0)</f>
        <v/>
      </c>
      <c r="L282" s="83" t="str">
        <f>IF(F282=0,"",K282*J282)</f>
        <v/>
      </c>
      <c r="M282" s="84" t="str">
        <f>IF(F282=0,"",M$7)</f>
        <v/>
      </c>
      <c r="N282" s="85" t="str">
        <f>IF(F282=0,"",0)</f>
        <v/>
      </c>
      <c r="O282" s="85" t="str">
        <f>IF(F282=0,"",N282*J282)</f>
        <v/>
      </c>
      <c r="P282" s="83" t="str">
        <f>IF(F282=0,"",O282*M282)</f>
        <v/>
      </c>
      <c r="Q282" s="86" t="str">
        <f>IF(F282=0,"",L282+P282)</f>
        <v/>
      </c>
      <c r="R282" s="87"/>
    </row>
    <row r="283" spans="1:18" ht="20.100000000000001" customHeight="1" thickBot="1" x14ac:dyDescent="0.35">
      <c r="A283" s="160" t="s">
        <v>26</v>
      </c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2"/>
      <c r="R283" s="111">
        <f>SUM(L$9:$L$282)</f>
        <v>0</v>
      </c>
    </row>
    <row r="284" spans="1:18" ht="20.100000000000001" customHeight="1" thickBot="1" x14ac:dyDescent="0.35">
      <c r="A284" s="160" t="s">
        <v>27</v>
      </c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2"/>
      <c r="R284" s="111">
        <f>SUM(P$9:P$282)</f>
        <v>0</v>
      </c>
    </row>
    <row r="285" spans="1:18" ht="20.100000000000001" customHeight="1" thickBot="1" x14ac:dyDescent="0.35">
      <c r="A285" s="160" t="s">
        <v>73</v>
      </c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2"/>
      <c r="R285" s="112">
        <f>SUM(O$9:O$282)</f>
        <v>0</v>
      </c>
    </row>
    <row r="286" spans="1:18" ht="18" thickBot="1" x14ac:dyDescent="0.35">
      <c r="A286" s="113"/>
      <c r="B286" s="114" t="s">
        <v>45</v>
      </c>
      <c r="C286" s="115"/>
      <c r="D286" s="116"/>
      <c r="E286" s="114"/>
      <c r="F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8"/>
    </row>
    <row r="287" spans="1:18" s="120" customFormat="1" ht="18" customHeight="1" x14ac:dyDescent="0.3">
      <c r="A287" s="119">
        <v>1</v>
      </c>
      <c r="B287" s="155" t="s">
        <v>92</v>
      </c>
      <c r="C287" s="155"/>
      <c r="D287" s="155"/>
      <c r="E287" s="155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</row>
    <row r="288" spans="1:18" s="120" customFormat="1" ht="18" customHeight="1" x14ac:dyDescent="0.3">
      <c r="A288" s="119">
        <v>2</v>
      </c>
      <c r="B288" s="155" t="s">
        <v>93</v>
      </c>
      <c r="C288" s="155"/>
      <c r="D288" s="155"/>
      <c r="E288" s="155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</row>
    <row r="289" spans="1:18" s="120" customFormat="1" ht="18" customHeight="1" x14ac:dyDescent="0.3">
      <c r="A289" s="119">
        <v>3</v>
      </c>
      <c r="B289" s="155" t="s">
        <v>47</v>
      </c>
      <c r="C289" s="155"/>
      <c r="D289" s="155"/>
      <c r="E289" s="155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</row>
    <row r="290" spans="1:18" s="120" customFormat="1" ht="18" customHeight="1" x14ac:dyDescent="0.3">
      <c r="A290" s="119">
        <v>4</v>
      </c>
      <c r="B290" s="155" t="s">
        <v>94</v>
      </c>
      <c r="C290" s="155"/>
      <c r="D290" s="155"/>
      <c r="E290" s="155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</row>
    <row r="291" spans="1:18" ht="20.399999999999999" x14ac:dyDescent="0.3">
      <c r="A291" s="121"/>
      <c r="B291" s="122"/>
      <c r="C291" s="122"/>
      <c r="D291" s="123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7"/>
    </row>
  </sheetData>
  <mergeCells count="32">
    <mergeCell ref="A1:D3"/>
    <mergeCell ref="A4:D5"/>
    <mergeCell ref="E3:M3"/>
    <mergeCell ref="P1:R1"/>
    <mergeCell ref="P2:R2"/>
    <mergeCell ref="P3:R3"/>
    <mergeCell ref="P4:R4"/>
    <mergeCell ref="N3:O3"/>
    <mergeCell ref="E4:M4"/>
    <mergeCell ref="P5:R5"/>
    <mergeCell ref="N5:O5"/>
    <mergeCell ref="O23:P23"/>
    <mergeCell ref="L23:M23"/>
    <mergeCell ref="E2:M2"/>
    <mergeCell ref="N1:O1"/>
    <mergeCell ref="E1:M1"/>
    <mergeCell ref="N2:O2"/>
    <mergeCell ref="N4:O4"/>
    <mergeCell ref="F5:M5"/>
    <mergeCell ref="E291:R291"/>
    <mergeCell ref="L281:M281"/>
    <mergeCell ref="O281:P281"/>
    <mergeCell ref="A283:Q283"/>
    <mergeCell ref="A284:Q284"/>
    <mergeCell ref="A285:Q285"/>
    <mergeCell ref="B289:R289"/>
    <mergeCell ref="B290:R290"/>
    <mergeCell ref="O279:P279"/>
    <mergeCell ref="I281:J281"/>
    <mergeCell ref="L279:M279"/>
    <mergeCell ref="B287:R287"/>
    <mergeCell ref="B288:R288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  <ignoredErrors>
    <ignoredError sqref="F85 F89 F91 F9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24FBC17B-02D0-4E48-9AF4-31289831C345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Recap &amp; Summary</vt:lpstr>
      <vt:lpstr>Estimate</vt:lpstr>
      <vt:lpstr>'Bid Recap &amp; Summary'!Print_Area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{24FBC17B-02D0-4E48-9AF4-31289831C345}</vt:lpwstr>
  </property>
</Properties>
</file>