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80B19EB3-621E-42FC-B3BC-874169C3AD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venience store" sheetId="2" r:id="rId1"/>
    <sheet name="Canopy Lighting" sheetId="3" r:id="rId2"/>
  </sheets>
  <definedNames>
    <definedName name="_xlnm._FilterDatabase" localSheetId="1" hidden="1">'Canopy Lighting'!#REF!</definedName>
    <definedName name="_xlnm._FilterDatabase" localSheetId="0" hidden="1">'Convenience store'!#REF!</definedName>
    <definedName name="_xlnm.Print_Area" localSheetId="1">'Canopy Lighting'!$A$1:$O$51</definedName>
    <definedName name="_xlnm.Print_Area" localSheetId="0">'Convenience store'!$A$1:$O$314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0" i="2" l="1"/>
  <c r="E200" i="2"/>
  <c r="M200" i="2" s="1"/>
  <c r="N200" i="2" s="1"/>
  <c r="O200" i="2" s="1"/>
  <c r="J285" i="2"/>
  <c r="E285" i="2"/>
  <c r="I285" i="2" s="1"/>
  <c r="J21" i="3"/>
  <c r="J20" i="3"/>
  <c r="J10" i="3"/>
  <c r="J17" i="3"/>
  <c r="C17" i="3"/>
  <c r="E17" i="3" s="1"/>
  <c r="J16" i="3"/>
  <c r="C16" i="3"/>
  <c r="E16" i="3" s="1"/>
  <c r="J15" i="3"/>
  <c r="C15" i="3"/>
  <c r="E15" i="3" s="1"/>
  <c r="M15" i="3" s="1"/>
  <c r="N15" i="3" s="1"/>
  <c r="J14" i="3"/>
  <c r="C14" i="3"/>
  <c r="E14" i="3" s="1"/>
  <c r="J13" i="3"/>
  <c r="C13" i="3"/>
  <c r="E13" i="3" s="1"/>
  <c r="J12" i="3"/>
  <c r="C12" i="3"/>
  <c r="E12" i="3" s="1"/>
  <c r="J11" i="3"/>
  <c r="C11" i="3"/>
  <c r="E11" i="3" s="1"/>
  <c r="M11" i="3" s="1"/>
  <c r="N11" i="3" s="1"/>
  <c r="C217" i="2"/>
  <c r="J272" i="2"/>
  <c r="J275" i="2"/>
  <c r="C275" i="2"/>
  <c r="E275" i="2" s="1"/>
  <c r="J274" i="2"/>
  <c r="C274" i="2"/>
  <c r="E274" i="2" s="1"/>
  <c r="J273" i="2"/>
  <c r="C273" i="2"/>
  <c r="E273" i="2" s="1"/>
  <c r="M273" i="2" s="1"/>
  <c r="N273" i="2" s="1"/>
  <c r="M285" i="2" l="1"/>
  <c r="N285" i="2" s="1"/>
  <c r="O285" i="2"/>
  <c r="I12" i="3"/>
  <c r="M12" i="3"/>
  <c r="N12" i="3" s="1"/>
  <c r="I14" i="3"/>
  <c r="M14" i="3"/>
  <c r="N14" i="3" s="1"/>
  <c r="I16" i="3"/>
  <c r="M16" i="3"/>
  <c r="N16" i="3" s="1"/>
  <c r="I13" i="3"/>
  <c r="M13" i="3"/>
  <c r="N13" i="3" s="1"/>
  <c r="I17" i="3"/>
  <c r="M17" i="3"/>
  <c r="N17" i="3" s="1"/>
  <c r="I15" i="3"/>
  <c r="O15" i="3" s="1"/>
  <c r="I11" i="3"/>
  <c r="O11" i="3" s="1"/>
  <c r="M274" i="2"/>
  <c r="N274" i="2" s="1"/>
  <c r="I274" i="2"/>
  <c r="I275" i="2"/>
  <c r="M275" i="2"/>
  <c r="N275" i="2" s="1"/>
  <c r="I273" i="2"/>
  <c r="O273" i="2" s="1"/>
  <c r="O13" i="3" l="1"/>
  <c r="O17" i="3"/>
  <c r="O14" i="3"/>
  <c r="O16" i="3"/>
  <c r="O12" i="3"/>
  <c r="O274" i="2"/>
  <c r="O275" i="2"/>
  <c r="J198" i="2" l="1"/>
  <c r="C198" i="2"/>
  <c r="E198" i="2" s="1"/>
  <c r="J197" i="2"/>
  <c r="C197" i="2"/>
  <c r="E197" i="2" s="1"/>
  <c r="J196" i="2"/>
  <c r="C196" i="2"/>
  <c r="E196" i="2" s="1"/>
  <c r="M196" i="2" s="1"/>
  <c r="N196" i="2" s="1"/>
  <c r="J195" i="2"/>
  <c r="C195" i="2"/>
  <c r="E195" i="2" s="1"/>
  <c r="J192" i="2"/>
  <c r="C192" i="2"/>
  <c r="E192" i="2" s="1"/>
  <c r="J191" i="2"/>
  <c r="C191" i="2"/>
  <c r="E191" i="2" s="1"/>
  <c r="J190" i="2"/>
  <c r="C190" i="2"/>
  <c r="E190" i="2" s="1"/>
  <c r="M190" i="2" s="1"/>
  <c r="J189" i="2"/>
  <c r="C189" i="2"/>
  <c r="E189" i="2" s="1"/>
  <c r="J188" i="2"/>
  <c r="C188" i="2"/>
  <c r="E188" i="2" s="1"/>
  <c r="I188" i="2" s="1"/>
  <c r="J185" i="2"/>
  <c r="C185" i="2"/>
  <c r="E185" i="2" s="1"/>
  <c r="J184" i="2"/>
  <c r="C184" i="2"/>
  <c r="E184" i="2" s="1"/>
  <c r="J183" i="2"/>
  <c r="C183" i="2"/>
  <c r="E183" i="2" s="1"/>
  <c r="M183" i="2" s="1"/>
  <c r="J182" i="2"/>
  <c r="C182" i="2"/>
  <c r="E182" i="2" s="1"/>
  <c r="J179" i="2"/>
  <c r="C179" i="2"/>
  <c r="E179" i="2" s="1"/>
  <c r="I179" i="2" s="1"/>
  <c r="J178" i="2"/>
  <c r="C178" i="2"/>
  <c r="E178" i="2" s="1"/>
  <c r="J177" i="2"/>
  <c r="C177" i="2"/>
  <c r="E177" i="2" s="1"/>
  <c r="M177" i="2" s="1"/>
  <c r="J176" i="2"/>
  <c r="C176" i="2"/>
  <c r="E176" i="2" s="1"/>
  <c r="J175" i="2"/>
  <c r="C175" i="2"/>
  <c r="E175" i="2" s="1"/>
  <c r="J174" i="2"/>
  <c r="C174" i="2"/>
  <c r="E174" i="2" s="1"/>
  <c r="J134" i="2"/>
  <c r="J127" i="2"/>
  <c r="J139" i="2"/>
  <c r="C139" i="2"/>
  <c r="E139" i="2" s="1"/>
  <c r="J138" i="2"/>
  <c r="C138" i="2"/>
  <c r="E138" i="2" s="1"/>
  <c r="J137" i="2"/>
  <c r="C137" i="2"/>
  <c r="E137" i="2" s="1"/>
  <c r="M137" i="2" s="1"/>
  <c r="J136" i="2"/>
  <c r="C136" i="2"/>
  <c r="E136" i="2" s="1"/>
  <c r="J135" i="2"/>
  <c r="C135" i="2"/>
  <c r="E135" i="2" s="1"/>
  <c r="J132" i="2"/>
  <c r="C132" i="2"/>
  <c r="E132" i="2" s="1"/>
  <c r="J131" i="2"/>
  <c r="C131" i="2"/>
  <c r="E131" i="2" s="1"/>
  <c r="J130" i="2"/>
  <c r="C130" i="2"/>
  <c r="E130" i="2" s="1"/>
  <c r="M130" i="2" s="1"/>
  <c r="J129" i="2"/>
  <c r="C129" i="2"/>
  <c r="E129" i="2" s="1"/>
  <c r="J128" i="2"/>
  <c r="C128" i="2"/>
  <c r="E128" i="2" s="1"/>
  <c r="M179" i="2" l="1"/>
  <c r="M174" i="2"/>
  <c r="N174" i="2" s="1"/>
  <c r="I174" i="2"/>
  <c r="I197" i="2"/>
  <c r="M197" i="2"/>
  <c r="N197" i="2" s="1"/>
  <c r="I198" i="2"/>
  <c r="M198" i="2"/>
  <c r="N198" i="2" s="1"/>
  <c r="I195" i="2"/>
  <c r="M195" i="2"/>
  <c r="N195" i="2" s="1"/>
  <c r="I196" i="2"/>
  <c r="O196" i="2" s="1"/>
  <c r="O174" i="2"/>
  <c r="N190" i="2"/>
  <c r="M191" i="2"/>
  <c r="N191" i="2" s="1"/>
  <c r="I191" i="2"/>
  <c r="I192" i="2"/>
  <c r="M192" i="2"/>
  <c r="N192" i="2" s="1"/>
  <c r="O192" i="2" s="1"/>
  <c r="I189" i="2"/>
  <c r="M189" i="2"/>
  <c r="N189" i="2" s="1"/>
  <c r="M188" i="2"/>
  <c r="N188" i="2" s="1"/>
  <c r="O188" i="2" s="1"/>
  <c r="I190" i="2"/>
  <c r="O190" i="2" s="1"/>
  <c r="N183" i="2"/>
  <c r="N177" i="2"/>
  <c r="M184" i="2"/>
  <c r="N184" i="2" s="1"/>
  <c r="I184" i="2"/>
  <c r="I185" i="2"/>
  <c r="M185" i="2"/>
  <c r="N185" i="2" s="1"/>
  <c r="M182" i="2"/>
  <c r="N182" i="2" s="1"/>
  <c r="I182" i="2"/>
  <c r="I183" i="2"/>
  <c r="O183" i="2" s="1"/>
  <c r="N179" i="2"/>
  <c r="O179" i="2" s="1"/>
  <c r="M178" i="2"/>
  <c r="N178" i="2" s="1"/>
  <c r="I178" i="2"/>
  <c r="I175" i="2"/>
  <c r="M175" i="2"/>
  <c r="N175" i="2" s="1"/>
  <c r="I176" i="2"/>
  <c r="M176" i="2"/>
  <c r="N176" i="2" s="1"/>
  <c r="I177" i="2"/>
  <c r="N137" i="2"/>
  <c r="N130" i="2"/>
  <c r="I135" i="2"/>
  <c r="M135" i="2"/>
  <c r="N135" i="2" s="1"/>
  <c r="M138" i="2"/>
  <c r="N138" i="2" s="1"/>
  <c r="I138" i="2"/>
  <c r="I139" i="2"/>
  <c r="M139" i="2"/>
  <c r="N139" i="2" s="1"/>
  <c r="I136" i="2"/>
  <c r="M136" i="2"/>
  <c r="N136" i="2" s="1"/>
  <c r="I137" i="2"/>
  <c r="I128" i="2"/>
  <c r="M128" i="2"/>
  <c r="N128" i="2" s="1"/>
  <c r="M131" i="2"/>
  <c r="N131" i="2" s="1"/>
  <c r="I131" i="2"/>
  <c r="I132" i="2"/>
  <c r="M132" i="2"/>
  <c r="N132" i="2" s="1"/>
  <c r="I129" i="2"/>
  <c r="M129" i="2"/>
  <c r="N129" i="2" s="1"/>
  <c r="I130" i="2"/>
  <c r="O139" i="2" l="1"/>
  <c r="O135" i="2"/>
  <c r="O197" i="2"/>
  <c r="O182" i="2"/>
  <c r="O198" i="2"/>
  <c r="O132" i="2"/>
  <c r="O128" i="2"/>
  <c r="O189" i="2"/>
  <c r="O177" i="2"/>
  <c r="O195" i="2"/>
  <c r="O191" i="2"/>
  <c r="O175" i="2"/>
  <c r="O185" i="2"/>
  <c r="O184" i="2"/>
  <c r="O130" i="2"/>
  <c r="O137" i="2"/>
  <c r="O176" i="2"/>
  <c r="O178" i="2"/>
  <c r="O138" i="2"/>
  <c r="O136" i="2"/>
  <c r="O131" i="2"/>
  <c r="O129" i="2"/>
  <c r="J171" i="2" l="1"/>
  <c r="C171" i="2"/>
  <c r="E171" i="2" s="1"/>
  <c r="J170" i="2"/>
  <c r="C170" i="2"/>
  <c r="E170" i="2" s="1"/>
  <c r="J169" i="2"/>
  <c r="C169" i="2"/>
  <c r="E169" i="2" s="1"/>
  <c r="M169" i="2" s="1"/>
  <c r="J168" i="2"/>
  <c r="C168" i="2"/>
  <c r="E168" i="2" s="1"/>
  <c r="J167" i="2"/>
  <c r="C167" i="2"/>
  <c r="E167" i="2" s="1"/>
  <c r="J166" i="2"/>
  <c r="C166" i="2"/>
  <c r="E166" i="2" s="1"/>
  <c r="J163" i="2"/>
  <c r="C163" i="2"/>
  <c r="E163" i="2" s="1"/>
  <c r="J162" i="2"/>
  <c r="C162" i="2"/>
  <c r="E162" i="2" s="1"/>
  <c r="J161" i="2"/>
  <c r="C161" i="2"/>
  <c r="E161" i="2" s="1"/>
  <c r="M161" i="2" s="1"/>
  <c r="J160" i="2"/>
  <c r="C160" i="2"/>
  <c r="E160" i="2" s="1"/>
  <c r="J159" i="2"/>
  <c r="C159" i="2"/>
  <c r="E159" i="2" s="1"/>
  <c r="J158" i="2"/>
  <c r="C158" i="2"/>
  <c r="E158" i="2" s="1"/>
  <c r="N161" i="2" l="1"/>
  <c r="N169" i="2"/>
  <c r="I171" i="2"/>
  <c r="M171" i="2"/>
  <c r="N171" i="2" s="1"/>
  <c r="M170" i="2"/>
  <c r="N170" i="2" s="1"/>
  <c r="I170" i="2"/>
  <c r="I167" i="2"/>
  <c r="M167" i="2"/>
  <c r="N167" i="2" s="1"/>
  <c r="I166" i="2"/>
  <c r="M166" i="2"/>
  <c r="N166" i="2" s="1"/>
  <c r="I168" i="2"/>
  <c r="M168" i="2"/>
  <c r="N168" i="2" s="1"/>
  <c r="I169" i="2"/>
  <c r="M162" i="2"/>
  <c r="N162" i="2" s="1"/>
  <c r="I162" i="2"/>
  <c r="I159" i="2"/>
  <c r="M159" i="2"/>
  <c r="N159" i="2" s="1"/>
  <c r="I163" i="2"/>
  <c r="M163" i="2"/>
  <c r="N163" i="2" s="1"/>
  <c r="M158" i="2"/>
  <c r="N158" i="2" s="1"/>
  <c r="I158" i="2"/>
  <c r="I160" i="2"/>
  <c r="M160" i="2"/>
  <c r="N160" i="2" s="1"/>
  <c r="I161" i="2"/>
  <c r="J155" i="2"/>
  <c r="C155" i="2"/>
  <c r="E155" i="2" s="1"/>
  <c r="J154" i="2"/>
  <c r="C154" i="2"/>
  <c r="E154" i="2" s="1"/>
  <c r="J153" i="2"/>
  <c r="C153" i="2"/>
  <c r="E153" i="2" s="1"/>
  <c r="M153" i="2" s="1"/>
  <c r="J152" i="2"/>
  <c r="C152" i="2"/>
  <c r="E152" i="2" s="1"/>
  <c r="J151" i="2"/>
  <c r="C151" i="2"/>
  <c r="E151" i="2" s="1"/>
  <c r="J150" i="2"/>
  <c r="C150" i="2"/>
  <c r="E150" i="2" s="1"/>
  <c r="J147" i="2"/>
  <c r="C147" i="2"/>
  <c r="E147" i="2" s="1"/>
  <c r="J146" i="2"/>
  <c r="C146" i="2"/>
  <c r="E146" i="2" s="1"/>
  <c r="J145" i="2"/>
  <c r="C145" i="2"/>
  <c r="E145" i="2" s="1"/>
  <c r="M145" i="2" s="1"/>
  <c r="J144" i="2"/>
  <c r="C144" i="2"/>
  <c r="E144" i="2" s="1"/>
  <c r="J143" i="2"/>
  <c r="C143" i="2"/>
  <c r="E143" i="2" s="1"/>
  <c r="J142" i="2"/>
  <c r="C142" i="2"/>
  <c r="E142" i="2" s="1"/>
  <c r="J118" i="2"/>
  <c r="J111" i="2"/>
  <c r="J104" i="2"/>
  <c r="J97" i="2"/>
  <c r="J123" i="2"/>
  <c r="C123" i="2"/>
  <c r="E123" i="2" s="1"/>
  <c r="J122" i="2"/>
  <c r="C122" i="2"/>
  <c r="E122" i="2" s="1"/>
  <c r="J121" i="2"/>
  <c r="C121" i="2"/>
  <c r="E121" i="2" s="1"/>
  <c r="M121" i="2" s="1"/>
  <c r="J120" i="2"/>
  <c r="C120" i="2"/>
  <c r="E120" i="2" s="1"/>
  <c r="J119" i="2"/>
  <c r="C119" i="2"/>
  <c r="E119" i="2" s="1"/>
  <c r="J116" i="2"/>
  <c r="C116" i="2"/>
  <c r="E116" i="2" s="1"/>
  <c r="J115" i="2"/>
  <c r="C115" i="2"/>
  <c r="E115" i="2" s="1"/>
  <c r="J114" i="2"/>
  <c r="C114" i="2"/>
  <c r="E114" i="2" s="1"/>
  <c r="M114" i="2" s="1"/>
  <c r="J113" i="2"/>
  <c r="C113" i="2"/>
  <c r="E113" i="2" s="1"/>
  <c r="J112" i="2"/>
  <c r="C112" i="2"/>
  <c r="E112" i="2" s="1"/>
  <c r="J109" i="2"/>
  <c r="C109" i="2"/>
  <c r="E109" i="2" s="1"/>
  <c r="J108" i="2"/>
  <c r="C108" i="2"/>
  <c r="E108" i="2" s="1"/>
  <c r="J107" i="2"/>
  <c r="C107" i="2"/>
  <c r="E107" i="2" s="1"/>
  <c r="M107" i="2" s="1"/>
  <c r="J106" i="2"/>
  <c r="C106" i="2"/>
  <c r="E106" i="2" s="1"/>
  <c r="J105" i="2"/>
  <c r="C105" i="2"/>
  <c r="E105" i="2" s="1"/>
  <c r="J102" i="2"/>
  <c r="C102" i="2"/>
  <c r="E102" i="2" s="1"/>
  <c r="J101" i="2"/>
  <c r="C101" i="2"/>
  <c r="E101" i="2" s="1"/>
  <c r="J100" i="2"/>
  <c r="C100" i="2"/>
  <c r="E100" i="2" s="1"/>
  <c r="M100" i="2" s="1"/>
  <c r="J99" i="2"/>
  <c r="C99" i="2"/>
  <c r="E99" i="2" s="1"/>
  <c r="J98" i="2"/>
  <c r="C98" i="2"/>
  <c r="E98" i="2" s="1"/>
  <c r="J95" i="2"/>
  <c r="C95" i="2"/>
  <c r="E95" i="2" s="1"/>
  <c r="J94" i="2"/>
  <c r="C94" i="2"/>
  <c r="E94" i="2" s="1"/>
  <c r="J93" i="2"/>
  <c r="C93" i="2"/>
  <c r="E93" i="2" s="1"/>
  <c r="M93" i="2" s="1"/>
  <c r="J92" i="2"/>
  <c r="C92" i="2"/>
  <c r="E92" i="2" s="1"/>
  <c r="J91" i="2"/>
  <c r="C91" i="2"/>
  <c r="E91" i="2" s="1"/>
  <c r="I91" i="2" s="1"/>
  <c r="J88" i="2"/>
  <c r="C88" i="2"/>
  <c r="E88" i="2" s="1"/>
  <c r="J87" i="2"/>
  <c r="C87" i="2"/>
  <c r="E87" i="2" s="1"/>
  <c r="J86" i="2"/>
  <c r="C86" i="2"/>
  <c r="E86" i="2" s="1"/>
  <c r="M86" i="2" s="1"/>
  <c r="C278" i="2"/>
  <c r="J269" i="2"/>
  <c r="C269" i="2"/>
  <c r="E269" i="2" s="1"/>
  <c r="J268" i="2"/>
  <c r="C268" i="2"/>
  <c r="E268" i="2" s="1"/>
  <c r="J267" i="2"/>
  <c r="C267" i="2"/>
  <c r="E267" i="2" s="1"/>
  <c r="M267" i="2" s="1"/>
  <c r="J256" i="2"/>
  <c r="J263" i="2"/>
  <c r="C263" i="2"/>
  <c r="E263" i="2" s="1"/>
  <c r="J262" i="2"/>
  <c r="C262" i="2"/>
  <c r="E262" i="2" s="1"/>
  <c r="J261" i="2"/>
  <c r="C261" i="2"/>
  <c r="E261" i="2" s="1"/>
  <c r="M261" i="2" s="1"/>
  <c r="J260" i="2"/>
  <c r="C260" i="2"/>
  <c r="E260" i="2" s="1"/>
  <c r="J259" i="2"/>
  <c r="C259" i="2"/>
  <c r="E259" i="2" s="1"/>
  <c r="J258" i="2"/>
  <c r="C258" i="2"/>
  <c r="E258" i="2" s="1"/>
  <c r="J257" i="2"/>
  <c r="C257" i="2"/>
  <c r="E257" i="2" s="1"/>
  <c r="M257" i="2" s="1"/>
  <c r="J249" i="2"/>
  <c r="C249" i="2"/>
  <c r="E249" i="2" s="1"/>
  <c r="J248" i="2"/>
  <c r="C248" i="2"/>
  <c r="E248" i="2" s="1"/>
  <c r="J247" i="2"/>
  <c r="C247" i="2"/>
  <c r="E247" i="2" s="1"/>
  <c r="M247" i="2" s="1"/>
  <c r="J246" i="2"/>
  <c r="C246" i="2"/>
  <c r="E246" i="2" s="1"/>
  <c r="J245" i="2"/>
  <c r="C245" i="2"/>
  <c r="E245" i="2" s="1"/>
  <c r="J242" i="2"/>
  <c r="C242" i="2"/>
  <c r="E242" i="2" s="1"/>
  <c r="J241" i="2"/>
  <c r="C241" i="2"/>
  <c r="E241" i="2" s="1"/>
  <c r="J240" i="2"/>
  <c r="C240" i="2"/>
  <c r="E240" i="2" s="1"/>
  <c r="M240" i="2" s="1"/>
  <c r="J239" i="2"/>
  <c r="C239" i="2"/>
  <c r="E239" i="2" s="1"/>
  <c r="J236" i="2"/>
  <c r="C236" i="2"/>
  <c r="E236" i="2" s="1"/>
  <c r="M236" i="2" s="1"/>
  <c r="J235" i="2"/>
  <c r="C235" i="2"/>
  <c r="E235" i="2" s="1"/>
  <c r="J234" i="2"/>
  <c r="C234" i="2"/>
  <c r="E234" i="2" s="1"/>
  <c r="J233" i="2"/>
  <c r="C233" i="2"/>
  <c r="E233" i="2" s="1"/>
  <c r="J232" i="2"/>
  <c r="C232" i="2"/>
  <c r="E232" i="2" s="1"/>
  <c r="I232" i="2" s="1"/>
  <c r="J217" i="2"/>
  <c r="J214" i="2"/>
  <c r="J205" i="2"/>
  <c r="J212" i="2"/>
  <c r="J211" i="2"/>
  <c r="J210" i="2"/>
  <c r="J209" i="2"/>
  <c r="J208" i="2"/>
  <c r="J207" i="2"/>
  <c r="J206" i="2"/>
  <c r="J78" i="2"/>
  <c r="J77" i="2"/>
  <c r="J76" i="2"/>
  <c r="J75" i="2"/>
  <c r="J71" i="2"/>
  <c r="J63" i="2"/>
  <c r="J69" i="2"/>
  <c r="C69" i="2"/>
  <c r="E69" i="2" s="1"/>
  <c r="J68" i="2"/>
  <c r="C68" i="2"/>
  <c r="E68" i="2" s="1"/>
  <c r="J67" i="2"/>
  <c r="C67" i="2"/>
  <c r="E67" i="2" s="1"/>
  <c r="M67" i="2" s="1"/>
  <c r="J66" i="2"/>
  <c r="C66" i="2"/>
  <c r="E66" i="2" s="1"/>
  <c r="J65" i="2"/>
  <c r="C65" i="2"/>
  <c r="E65" i="2" s="1"/>
  <c r="J64" i="2"/>
  <c r="C64" i="2"/>
  <c r="E64" i="2" s="1"/>
  <c r="J54" i="2"/>
  <c r="J61" i="2"/>
  <c r="C61" i="2"/>
  <c r="E61" i="2" s="1"/>
  <c r="J60" i="2"/>
  <c r="C60" i="2"/>
  <c r="E60" i="2" s="1"/>
  <c r="J59" i="2"/>
  <c r="C59" i="2"/>
  <c r="E59" i="2" s="1"/>
  <c r="M59" i="2" s="1"/>
  <c r="J58" i="2"/>
  <c r="C58" i="2"/>
  <c r="E58" i="2" s="1"/>
  <c r="J57" i="2"/>
  <c r="C57" i="2"/>
  <c r="E57" i="2" s="1"/>
  <c r="J56" i="2"/>
  <c r="C56" i="2"/>
  <c r="E56" i="2" s="1"/>
  <c r="J55" i="2"/>
  <c r="C55" i="2"/>
  <c r="E55" i="2" s="1"/>
  <c r="M55" i="2" s="1"/>
  <c r="J45" i="2"/>
  <c r="J52" i="2"/>
  <c r="C52" i="2"/>
  <c r="E52" i="2" s="1"/>
  <c r="J51" i="2"/>
  <c r="C51" i="2"/>
  <c r="E51" i="2" s="1"/>
  <c r="J50" i="2"/>
  <c r="C50" i="2"/>
  <c r="E50" i="2" s="1"/>
  <c r="M50" i="2" s="1"/>
  <c r="J49" i="2"/>
  <c r="C49" i="2"/>
  <c r="E49" i="2" s="1"/>
  <c r="J48" i="2"/>
  <c r="C48" i="2"/>
  <c r="E48" i="2" s="1"/>
  <c r="J47" i="2"/>
  <c r="C47" i="2"/>
  <c r="E47" i="2" s="1"/>
  <c r="J46" i="2"/>
  <c r="C46" i="2"/>
  <c r="E46" i="2" s="1"/>
  <c r="M46" i="2" s="1"/>
  <c r="O169" i="2" l="1"/>
  <c r="O170" i="2"/>
  <c r="N247" i="2"/>
  <c r="O161" i="2"/>
  <c r="N267" i="2"/>
  <c r="O162" i="2"/>
  <c r="O160" i="2"/>
  <c r="O163" i="2"/>
  <c r="O168" i="2"/>
  <c r="O167" i="2"/>
  <c r="O171" i="2"/>
  <c r="O166" i="2"/>
  <c r="O158" i="2"/>
  <c r="O159" i="2"/>
  <c r="N153" i="2"/>
  <c r="I154" i="2"/>
  <c r="M154" i="2"/>
  <c r="N154" i="2" s="1"/>
  <c r="I151" i="2"/>
  <c r="M151" i="2"/>
  <c r="N151" i="2" s="1"/>
  <c r="I155" i="2"/>
  <c r="M155" i="2"/>
  <c r="N155" i="2" s="1"/>
  <c r="M150" i="2"/>
  <c r="N150" i="2" s="1"/>
  <c r="I150" i="2"/>
  <c r="I152" i="2"/>
  <c r="M152" i="2"/>
  <c r="N152" i="2" s="1"/>
  <c r="I153" i="2"/>
  <c r="N121" i="2"/>
  <c r="N145" i="2"/>
  <c r="N93" i="2"/>
  <c r="I146" i="2"/>
  <c r="M146" i="2"/>
  <c r="N146" i="2" s="1"/>
  <c r="I143" i="2"/>
  <c r="M143" i="2"/>
  <c r="N143" i="2" s="1"/>
  <c r="I147" i="2"/>
  <c r="M147" i="2"/>
  <c r="N147" i="2" s="1"/>
  <c r="M142" i="2"/>
  <c r="N142" i="2" s="1"/>
  <c r="I142" i="2"/>
  <c r="I144" i="2"/>
  <c r="M144" i="2"/>
  <c r="N144" i="2" s="1"/>
  <c r="I145" i="2"/>
  <c r="O145" i="2" s="1"/>
  <c r="N86" i="2"/>
  <c r="N107" i="2"/>
  <c r="N236" i="2"/>
  <c r="N240" i="2"/>
  <c r="N100" i="2"/>
  <c r="N114" i="2"/>
  <c r="I122" i="2"/>
  <c r="M122" i="2"/>
  <c r="N122" i="2" s="1"/>
  <c r="I119" i="2"/>
  <c r="M119" i="2"/>
  <c r="N119" i="2" s="1"/>
  <c r="I123" i="2"/>
  <c r="M123" i="2"/>
  <c r="N123" i="2" s="1"/>
  <c r="M120" i="2"/>
  <c r="N120" i="2" s="1"/>
  <c r="I120" i="2"/>
  <c r="I121" i="2"/>
  <c r="O121" i="2" s="1"/>
  <c r="M115" i="2"/>
  <c r="N115" i="2" s="1"/>
  <c r="I115" i="2"/>
  <c r="I112" i="2"/>
  <c r="M112" i="2"/>
  <c r="N112" i="2" s="1"/>
  <c r="I116" i="2"/>
  <c r="M116" i="2"/>
  <c r="N116" i="2" s="1"/>
  <c r="I113" i="2"/>
  <c r="M113" i="2"/>
  <c r="N113" i="2" s="1"/>
  <c r="I114" i="2"/>
  <c r="M108" i="2"/>
  <c r="N108" i="2" s="1"/>
  <c r="I108" i="2"/>
  <c r="I105" i="2"/>
  <c r="M105" i="2"/>
  <c r="N105" i="2" s="1"/>
  <c r="I109" i="2"/>
  <c r="M109" i="2"/>
  <c r="N109" i="2" s="1"/>
  <c r="I106" i="2"/>
  <c r="M106" i="2"/>
  <c r="N106" i="2" s="1"/>
  <c r="I107" i="2"/>
  <c r="M101" i="2"/>
  <c r="N101" i="2" s="1"/>
  <c r="I101" i="2"/>
  <c r="I98" i="2"/>
  <c r="M98" i="2"/>
  <c r="N98" i="2" s="1"/>
  <c r="I102" i="2"/>
  <c r="M102" i="2"/>
  <c r="N102" i="2" s="1"/>
  <c r="I99" i="2"/>
  <c r="M99" i="2"/>
  <c r="N99" i="2" s="1"/>
  <c r="I100" i="2"/>
  <c r="M94" i="2"/>
  <c r="N94" i="2" s="1"/>
  <c r="I94" i="2"/>
  <c r="I95" i="2"/>
  <c r="M95" i="2"/>
  <c r="N95" i="2" s="1"/>
  <c r="I92" i="2"/>
  <c r="M92" i="2"/>
  <c r="N92" i="2" s="1"/>
  <c r="M91" i="2"/>
  <c r="N91" i="2" s="1"/>
  <c r="O91" i="2" s="1"/>
  <c r="I93" i="2"/>
  <c r="N257" i="2"/>
  <c r="I87" i="2"/>
  <c r="M87" i="2"/>
  <c r="N87" i="2" s="1"/>
  <c r="I88" i="2"/>
  <c r="M88" i="2"/>
  <c r="N88" i="2" s="1"/>
  <c r="N261" i="2"/>
  <c r="I86" i="2"/>
  <c r="O86" i="2" s="1"/>
  <c r="N50" i="2"/>
  <c r="N55" i="2"/>
  <c r="N59" i="2"/>
  <c r="N46" i="2"/>
  <c r="I268" i="2"/>
  <c r="M268" i="2"/>
  <c r="N268" i="2" s="1"/>
  <c r="I269" i="2"/>
  <c r="M269" i="2"/>
  <c r="N269" i="2" s="1"/>
  <c r="I267" i="2"/>
  <c r="O267" i="2" s="1"/>
  <c r="I262" i="2"/>
  <c r="M262" i="2"/>
  <c r="N262" i="2" s="1"/>
  <c r="I259" i="2"/>
  <c r="M259" i="2"/>
  <c r="N259" i="2" s="1"/>
  <c r="I263" i="2"/>
  <c r="M263" i="2"/>
  <c r="N263" i="2" s="1"/>
  <c r="M258" i="2"/>
  <c r="N258" i="2" s="1"/>
  <c r="I258" i="2"/>
  <c r="M260" i="2"/>
  <c r="N260" i="2" s="1"/>
  <c r="I260" i="2"/>
  <c r="I257" i="2"/>
  <c r="I261" i="2"/>
  <c r="I246" i="2"/>
  <c r="M246" i="2"/>
  <c r="N246" i="2" s="1"/>
  <c r="I248" i="2"/>
  <c r="M248" i="2"/>
  <c r="N248" i="2" s="1"/>
  <c r="I245" i="2"/>
  <c r="M245" i="2"/>
  <c r="N245" i="2" s="1"/>
  <c r="I249" i="2"/>
  <c r="M249" i="2"/>
  <c r="N249" i="2" s="1"/>
  <c r="I247" i="2"/>
  <c r="O247" i="2" s="1"/>
  <c r="N67" i="2"/>
  <c r="M241" i="2"/>
  <c r="N241" i="2" s="1"/>
  <c r="I241" i="2"/>
  <c r="I242" i="2"/>
  <c r="M242" i="2"/>
  <c r="N242" i="2" s="1"/>
  <c r="I239" i="2"/>
  <c r="M239" i="2"/>
  <c r="N239" i="2" s="1"/>
  <c r="I240" i="2"/>
  <c r="I236" i="2"/>
  <c r="M235" i="2"/>
  <c r="N235" i="2" s="1"/>
  <c r="I235" i="2"/>
  <c r="M234" i="2"/>
  <c r="N234" i="2" s="1"/>
  <c r="I234" i="2"/>
  <c r="I233" i="2"/>
  <c r="M233" i="2"/>
  <c r="N233" i="2" s="1"/>
  <c r="M232" i="2"/>
  <c r="N232" i="2" s="1"/>
  <c r="O232" i="2" s="1"/>
  <c r="M68" i="2"/>
  <c r="N68" i="2" s="1"/>
  <c r="I68" i="2"/>
  <c r="I65" i="2"/>
  <c r="M65" i="2"/>
  <c r="N65" i="2" s="1"/>
  <c r="I69" i="2"/>
  <c r="M69" i="2"/>
  <c r="N69" i="2" s="1"/>
  <c r="I64" i="2"/>
  <c r="M64" i="2"/>
  <c r="N64" i="2" s="1"/>
  <c r="I66" i="2"/>
  <c r="M66" i="2"/>
  <c r="N66" i="2" s="1"/>
  <c r="I67" i="2"/>
  <c r="M60" i="2"/>
  <c r="N60" i="2" s="1"/>
  <c r="I60" i="2"/>
  <c r="I61" i="2"/>
  <c r="M61" i="2"/>
  <c r="N61" i="2" s="1"/>
  <c r="I57" i="2"/>
  <c r="M57" i="2"/>
  <c r="N57" i="2" s="1"/>
  <c r="I56" i="2"/>
  <c r="M56" i="2"/>
  <c r="N56" i="2" s="1"/>
  <c r="M58" i="2"/>
  <c r="N58" i="2" s="1"/>
  <c r="I58" i="2"/>
  <c r="I55" i="2"/>
  <c r="I59" i="2"/>
  <c r="I48" i="2"/>
  <c r="M48" i="2"/>
  <c r="N48" i="2" s="1"/>
  <c r="M51" i="2"/>
  <c r="N51" i="2" s="1"/>
  <c r="I51" i="2"/>
  <c r="I52" i="2"/>
  <c r="M52" i="2"/>
  <c r="N52" i="2" s="1"/>
  <c r="I47" i="2"/>
  <c r="M47" i="2"/>
  <c r="N47" i="2" s="1"/>
  <c r="I49" i="2"/>
  <c r="M49" i="2"/>
  <c r="N49" i="2" s="1"/>
  <c r="I46" i="2"/>
  <c r="I50" i="2"/>
  <c r="O50" i="2" s="1"/>
  <c r="O93" i="2" l="1"/>
  <c r="O46" i="2"/>
  <c r="O240" i="2"/>
  <c r="O151" i="2"/>
  <c r="O143" i="2"/>
  <c r="O152" i="2"/>
  <c r="O154" i="2"/>
  <c r="O236" i="2"/>
  <c r="O100" i="2"/>
  <c r="O245" i="2"/>
  <c r="O246" i="2"/>
  <c r="O105" i="2"/>
  <c r="O122" i="2"/>
  <c r="O109" i="2"/>
  <c r="O119" i="2"/>
  <c r="O153" i="2"/>
  <c r="O150" i="2"/>
  <c r="O107" i="2"/>
  <c r="O155" i="2"/>
  <c r="O92" i="2"/>
  <c r="O142" i="2"/>
  <c r="O146" i="2"/>
  <c r="O144" i="2"/>
  <c r="O147" i="2"/>
  <c r="O87" i="2"/>
  <c r="O116" i="2"/>
  <c r="O114" i="2"/>
  <c r="O268" i="2"/>
  <c r="O88" i="2"/>
  <c r="O102" i="2"/>
  <c r="O112" i="2"/>
  <c r="O98" i="2"/>
  <c r="O120" i="2"/>
  <c r="O123" i="2"/>
  <c r="O113" i="2"/>
  <c r="O115" i="2"/>
  <c r="O55" i="2"/>
  <c r="O257" i="2"/>
  <c r="O263" i="2"/>
  <c r="O106" i="2"/>
  <c r="O108" i="2"/>
  <c r="O261" i="2"/>
  <c r="O99" i="2"/>
  <c r="O101" i="2"/>
  <c r="O95" i="2"/>
  <c r="O94" i="2"/>
  <c r="O262" i="2"/>
  <c r="O68" i="2"/>
  <c r="O59" i="2"/>
  <c r="O239" i="2"/>
  <c r="O248" i="2"/>
  <c r="O269" i="2"/>
  <c r="O67" i="2"/>
  <c r="O260" i="2"/>
  <c r="O258" i="2"/>
  <c r="O259" i="2"/>
  <c r="O249" i="2"/>
  <c r="O242" i="2"/>
  <c r="O241" i="2"/>
  <c r="O234" i="2"/>
  <c r="O233" i="2"/>
  <c r="O235" i="2"/>
  <c r="O65" i="2"/>
  <c r="O49" i="2"/>
  <c r="O66" i="2"/>
  <c r="O57" i="2"/>
  <c r="O69" i="2"/>
  <c r="O64" i="2"/>
  <c r="O58" i="2"/>
  <c r="O56" i="2"/>
  <c r="O61" i="2"/>
  <c r="O60" i="2"/>
  <c r="O51" i="2"/>
  <c r="O47" i="2"/>
  <c r="O52" i="2"/>
  <c r="O48" i="2"/>
  <c r="J25" i="2" l="1"/>
  <c r="J26" i="2"/>
  <c r="J18" i="2" l="1"/>
  <c r="J22" i="2"/>
  <c r="C22" i="2"/>
  <c r="E22" i="2" s="1"/>
  <c r="J21" i="2"/>
  <c r="C21" i="2"/>
  <c r="E21" i="2" s="1"/>
  <c r="J20" i="2"/>
  <c r="E20" i="2"/>
  <c r="M20" i="2" s="1"/>
  <c r="J19" i="2"/>
  <c r="E19" i="2"/>
  <c r="N20" i="2" l="1"/>
  <c r="I21" i="2"/>
  <c r="M21" i="2"/>
  <c r="N21" i="2" s="1"/>
  <c r="I19" i="2"/>
  <c r="M19" i="2"/>
  <c r="N19" i="2" s="1"/>
  <c r="I22" i="2"/>
  <c r="M22" i="2"/>
  <c r="N22" i="2" s="1"/>
  <c r="I20" i="2"/>
  <c r="O20" i="2" l="1"/>
  <c r="O21" i="2"/>
  <c r="O22" i="2"/>
  <c r="O19" i="2"/>
  <c r="J10" i="2" l="1"/>
  <c r="J16" i="2"/>
  <c r="C16" i="2"/>
  <c r="E16" i="2" s="1"/>
  <c r="J15" i="2"/>
  <c r="C15" i="2"/>
  <c r="E15" i="2" s="1"/>
  <c r="J14" i="2"/>
  <c r="C14" i="2"/>
  <c r="E14" i="2" s="1"/>
  <c r="J13" i="2"/>
  <c r="C13" i="2"/>
  <c r="E13" i="2" s="1"/>
  <c r="I13" i="2" s="1"/>
  <c r="J12" i="2"/>
  <c r="C12" i="2"/>
  <c r="E12" i="2" s="1"/>
  <c r="M12" i="2" s="1"/>
  <c r="J11" i="2"/>
  <c r="C11" i="2"/>
  <c r="E11" i="2" s="1"/>
  <c r="M11" i="2" s="1"/>
  <c r="N12" i="2" l="1"/>
  <c r="I12" i="2"/>
  <c r="N11" i="2"/>
  <c r="M15" i="2"/>
  <c r="N15" i="2" s="1"/>
  <c r="I15" i="2"/>
  <c r="M14" i="2"/>
  <c r="N14" i="2" s="1"/>
  <c r="I14" i="2"/>
  <c r="I16" i="2"/>
  <c r="M16" i="2"/>
  <c r="N16" i="2" s="1"/>
  <c r="I11" i="2"/>
  <c r="M13" i="2"/>
  <c r="N13" i="2" s="1"/>
  <c r="O13" i="2" s="1"/>
  <c r="O11" i="2" l="1"/>
  <c r="O12" i="2"/>
  <c r="O16" i="2"/>
  <c r="O14" i="2"/>
  <c r="O15" i="2"/>
  <c r="C26" i="2" l="1"/>
  <c r="C38" i="2"/>
  <c r="C214" i="2"/>
  <c r="C205" i="2"/>
  <c r="J157" i="2"/>
  <c r="E157" i="2"/>
  <c r="I157" i="2" s="1"/>
  <c r="J141" i="2"/>
  <c r="E141" i="2"/>
  <c r="I141" i="2" s="1"/>
  <c r="E111" i="2"/>
  <c r="J125" i="2"/>
  <c r="E125" i="2"/>
  <c r="I125" i="2" s="1"/>
  <c r="J83" i="2"/>
  <c r="E83" i="2"/>
  <c r="M83" i="2" s="1"/>
  <c r="J82" i="2"/>
  <c r="E82" i="2"/>
  <c r="M82" i="2" s="1"/>
  <c r="J194" i="2"/>
  <c r="E194" i="2"/>
  <c r="M194" i="2" s="1"/>
  <c r="C21" i="3"/>
  <c r="E21" i="3" s="1"/>
  <c r="C20" i="3"/>
  <c r="E20" i="3" s="1"/>
  <c r="J35" i="3"/>
  <c r="E35" i="3"/>
  <c r="J34" i="3"/>
  <c r="E34" i="3"/>
  <c r="J33" i="3"/>
  <c r="E33" i="3"/>
  <c r="J32" i="3"/>
  <c r="E32" i="3"/>
  <c r="J29" i="3"/>
  <c r="E29" i="3"/>
  <c r="I29" i="3" s="1"/>
  <c r="J28" i="3"/>
  <c r="E28" i="3"/>
  <c r="M28" i="3" s="1"/>
  <c r="J27" i="3"/>
  <c r="E27" i="3"/>
  <c r="M27" i="3" s="1"/>
  <c r="J26" i="3"/>
  <c r="E26" i="3"/>
  <c r="M26" i="3" s="1"/>
  <c r="J25" i="3"/>
  <c r="E25" i="3"/>
  <c r="M25" i="3" s="1"/>
  <c r="J24" i="3"/>
  <c r="E24" i="3"/>
  <c r="E10" i="3"/>
  <c r="M29" i="3" l="1"/>
  <c r="I10" i="3"/>
  <c r="M10" i="3"/>
  <c r="N10" i="3" s="1"/>
  <c r="M20" i="3"/>
  <c r="N20" i="3" s="1"/>
  <c r="I20" i="3"/>
  <c r="M21" i="3"/>
  <c r="N21" i="3" s="1"/>
  <c r="I21" i="3"/>
  <c r="I111" i="2"/>
  <c r="M111" i="2"/>
  <c r="N111" i="2" s="1"/>
  <c r="C211" i="2"/>
  <c r="E211" i="2" s="1"/>
  <c r="C208" i="2"/>
  <c r="E208" i="2" s="1"/>
  <c r="C209" i="2"/>
  <c r="E209" i="2" s="1"/>
  <c r="C206" i="2"/>
  <c r="E206" i="2" s="1"/>
  <c r="C212" i="2"/>
  <c r="E212" i="2" s="1"/>
  <c r="C207" i="2"/>
  <c r="E207" i="2" s="1"/>
  <c r="C210" i="2"/>
  <c r="E210" i="2" s="1"/>
  <c r="N194" i="2"/>
  <c r="N83" i="2"/>
  <c r="M141" i="2"/>
  <c r="N141" i="2" s="1"/>
  <c r="O141" i="2" s="1"/>
  <c r="N82" i="2"/>
  <c r="I82" i="2"/>
  <c r="M125" i="2"/>
  <c r="N125" i="2" s="1"/>
  <c r="O125" i="2" s="1"/>
  <c r="M157" i="2"/>
  <c r="N157" i="2" s="1"/>
  <c r="O157" i="2" s="1"/>
  <c r="I83" i="2"/>
  <c r="N27" i="3"/>
  <c r="I27" i="3"/>
  <c r="I25" i="3"/>
  <c r="I28" i="3"/>
  <c r="N26" i="3"/>
  <c r="N25" i="3"/>
  <c r="I26" i="3"/>
  <c r="N29" i="3"/>
  <c r="O29" i="3" s="1"/>
  <c r="M32" i="3"/>
  <c r="N32" i="3" s="1"/>
  <c r="I32" i="3"/>
  <c r="M34" i="3"/>
  <c r="N34" i="3" s="1"/>
  <c r="I34" i="3"/>
  <c r="M24" i="3"/>
  <c r="N24" i="3" s="1"/>
  <c r="I24" i="3"/>
  <c r="M33" i="3"/>
  <c r="N33" i="3" s="1"/>
  <c r="I33" i="3"/>
  <c r="M35" i="3"/>
  <c r="N35" i="3" s="1"/>
  <c r="I35" i="3"/>
  <c r="N28" i="3"/>
  <c r="E78" i="2"/>
  <c r="E75" i="2"/>
  <c r="J72" i="2"/>
  <c r="E72" i="2"/>
  <c r="M72" i="2" s="1"/>
  <c r="E54" i="2"/>
  <c r="O26" i="3" l="1"/>
  <c r="O10" i="3"/>
  <c r="O20" i="3"/>
  <c r="O21" i="3"/>
  <c r="O27" i="3"/>
  <c r="O111" i="2"/>
  <c r="O83" i="2"/>
  <c r="M206" i="2"/>
  <c r="N206" i="2" s="1"/>
  <c r="I206" i="2"/>
  <c r="I54" i="2"/>
  <c r="M54" i="2"/>
  <c r="N54" i="2" s="1"/>
  <c r="I78" i="2"/>
  <c r="M78" i="2"/>
  <c r="N78" i="2" s="1"/>
  <c r="M210" i="2"/>
  <c r="N210" i="2" s="1"/>
  <c r="I210" i="2"/>
  <c r="I209" i="2"/>
  <c r="M209" i="2"/>
  <c r="N209" i="2" s="1"/>
  <c r="M207" i="2"/>
  <c r="N207" i="2" s="1"/>
  <c r="I207" i="2"/>
  <c r="I208" i="2"/>
  <c r="M208" i="2"/>
  <c r="N208" i="2" s="1"/>
  <c r="M75" i="2"/>
  <c r="N75" i="2" s="1"/>
  <c r="I75" i="2"/>
  <c r="M212" i="2"/>
  <c r="N212" i="2" s="1"/>
  <c r="I212" i="2"/>
  <c r="M211" i="2"/>
  <c r="N211" i="2" s="1"/>
  <c r="I211" i="2"/>
  <c r="O194" i="2"/>
  <c r="O82" i="2"/>
  <c r="N72" i="2"/>
  <c r="I72" i="2"/>
  <c r="O28" i="3"/>
  <c r="O25" i="3"/>
  <c r="O35" i="3"/>
  <c r="O32" i="3"/>
  <c r="O33" i="3"/>
  <c r="O24" i="3"/>
  <c r="O34" i="3"/>
  <c r="N38" i="3"/>
  <c r="N37" i="3"/>
  <c r="N39" i="3"/>
  <c r="O54" i="2" l="1"/>
  <c r="O212" i="2"/>
  <c r="O208" i="2"/>
  <c r="O209" i="2"/>
  <c r="O78" i="2"/>
  <c r="O206" i="2"/>
  <c r="O211" i="2"/>
  <c r="O75" i="2"/>
  <c r="O207" i="2"/>
  <c r="O210" i="2"/>
  <c r="O72" i="2"/>
  <c r="N40" i="3"/>
  <c r="N41" i="3" s="1"/>
  <c r="N42" i="3" s="1"/>
  <c r="E272" i="2"/>
  <c r="E18" i="2"/>
  <c r="E10" i="2"/>
  <c r="J30" i="2"/>
  <c r="E30" i="2"/>
  <c r="M30" i="2" s="1"/>
  <c r="J173" i="2"/>
  <c r="E173" i="2"/>
  <c r="M173" i="2" s="1"/>
  <c r="E127" i="2"/>
  <c r="J85" i="2"/>
  <c r="E85" i="2"/>
  <c r="I85" i="2" s="1"/>
  <c r="J187" i="2"/>
  <c r="E187" i="2"/>
  <c r="M187" i="2" s="1"/>
  <c r="J149" i="2"/>
  <c r="E149" i="2"/>
  <c r="M149" i="2" s="1"/>
  <c r="J165" i="2"/>
  <c r="E165" i="2"/>
  <c r="M165" i="2" s="1"/>
  <c r="J181" i="2"/>
  <c r="E181" i="2"/>
  <c r="I181" i="2" s="1"/>
  <c r="E134" i="2"/>
  <c r="E118" i="2"/>
  <c r="E104" i="2"/>
  <c r="E97" i="2"/>
  <c r="J81" i="2"/>
  <c r="E81" i="2"/>
  <c r="M81" i="2" s="1"/>
  <c r="E71" i="2"/>
  <c r="E63" i="2"/>
  <c r="E77" i="2"/>
  <c r="E76" i="2"/>
  <c r="E214" i="2"/>
  <c r="E205" i="2"/>
  <c r="E221" i="2"/>
  <c r="I221" i="2" s="1"/>
  <c r="J221" i="2"/>
  <c r="E222" i="2"/>
  <c r="I222" i="2" s="1"/>
  <c r="J222" i="2"/>
  <c r="E223" i="2"/>
  <c r="I223" i="2" s="1"/>
  <c r="J223" i="2"/>
  <c r="E224" i="2"/>
  <c r="I224" i="2" s="1"/>
  <c r="J224" i="2"/>
  <c r="E225" i="2"/>
  <c r="I225" i="2" s="1"/>
  <c r="J225" i="2"/>
  <c r="E226" i="2"/>
  <c r="I226" i="2" s="1"/>
  <c r="J226" i="2"/>
  <c r="E227" i="2"/>
  <c r="I227" i="2" s="1"/>
  <c r="J227" i="2"/>
  <c r="E228" i="2"/>
  <c r="I228" i="2" s="1"/>
  <c r="J228" i="2"/>
  <c r="J244" i="2"/>
  <c r="E244" i="2"/>
  <c r="M244" i="2" s="1"/>
  <c r="J251" i="2"/>
  <c r="E251" i="2"/>
  <c r="M251" i="2" s="1"/>
  <c r="J238" i="2"/>
  <c r="E238" i="2"/>
  <c r="I238" i="2" s="1"/>
  <c r="J231" i="2"/>
  <c r="E231" i="2"/>
  <c r="M231" i="2" s="1"/>
  <c r="E256" i="2"/>
  <c r="J266" i="2"/>
  <c r="E266" i="2"/>
  <c r="M266" i="2" s="1"/>
  <c r="M134" i="2" l="1"/>
  <c r="N134" i="2" s="1"/>
  <c r="I134" i="2"/>
  <c r="M127" i="2"/>
  <c r="N127" i="2" s="1"/>
  <c r="I127" i="2"/>
  <c r="M272" i="2"/>
  <c r="N272" i="2" s="1"/>
  <c r="I272" i="2"/>
  <c r="I104" i="2"/>
  <c r="M104" i="2"/>
  <c r="N104" i="2" s="1"/>
  <c r="M118" i="2"/>
  <c r="N118" i="2" s="1"/>
  <c r="I118" i="2"/>
  <c r="I97" i="2"/>
  <c r="M97" i="2"/>
  <c r="N97" i="2" s="1"/>
  <c r="M76" i="2"/>
  <c r="N76" i="2" s="1"/>
  <c r="I76" i="2"/>
  <c r="I256" i="2"/>
  <c r="M256" i="2"/>
  <c r="N256" i="2" s="1"/>
  <c r="I77" i="2"/>
  <c r="M77" i="2"/>
  <c r="N77" i="2" s="1"/>
  <c r="I63" i="2"/>
  <c r="M63" i="2"/>
  <c r="N63" i="2" s="1"/>
  <c r="I10" i="2"/>
  <c r="M10" i="2"/>
  <c r="N10" i="2" s="1"/>
  <c r="M205" i="2"/>
  <c r="N205" i="2" s="1"/>
  <c r="I205" i="2"/>
  <c r="I214" i="2"/>
  <c r="M214" i="2"/>
  <c r="N214" i="2" s="1"/>
  <c r="I71" i="2"/>
  <c r="M71" i="2"/>
  <c r="N71" i="2" s="1"/>
  <c r="M18" i="2"/>
  <c r="N18" i="2" s="1"/>
  <c r="I18" i="2"/>
  <c r="M228" i="2"/>
  <c r="N228" i="2" s="1"/>
  <c r="O228" i="2" s="1"/>
  <c r="M225" i="2"/>
  <c r="N225" i="2" s="1"/>
  <c r="O225" i="2" s="1"/>
  <c r="M223" i="2"/>
  <c r="N223" i="2" s="1"/>
  <c r="O223" i="2" s="1"/>
  <c r="M221" i="2"/>
  <c r="N221" i="2" s="1"/>
  <c r="O221" i="2" s="1"/>
  <c r="M227" i="2"/>
  <c r="N227" i="2" s="1"/>
  <c r="O227" i="2" s="1"/>
  <c r="M226" i="2"/>
  <c r="N226" i="2" s="1"/>
  <c r="O226" i="2" s="1"/>
  <c r="M224" i="2"/>
  <c r="N224" i="2" s="1"/>
  <c r="O224" i="2" s="1"/>
  <c r="M222" i="2"/>
  <c r="N222" i="2" s="1"/>
  <c r="O222" i="2" s="1"/>
  <c r="N244" i="2"/>
  <c r="N266" i="2"/>
  <c r="N231" i="2"/>
  <c r="N251" i="2"/>
  <c r="N81" i="2"/>
  <c r="N187" i="2"/>
  <c r="N30" i="2"/>
  <c r="N149" i="2"/>
  <c r="N173" i="2"/>
  <c r="I30" i="2"/>
  <c r="M181" i="2"/>
  <c r="N181" i="2" s="1"/>
  <c r="O181" i="2" s="1"/>
  <c r="I149" i="2"/>
  <c r="M85" i="2"/>
  <c r="N85" i="2" s="1"/>
  <c r="O85" i="2" s="1"/>
  <c r="I173" i="2"/>
  <c r="N165" i="2"/>
  <c r="I81" i="2"/>
  <c r="I165" i="2"/>
  <c r="I187" i="2"/>
  <c r="M238" i="2"/>
  <c r="N238" i="2" s="1"/>
  <c r="O238" i="2" s="1"/>
  <c r="I244" i="2"/>
  <c r="I231" i="2"/>
  <c r="I251" i="2"/>
  <c r="I266" i="2"/>
  <c r="J288" i="2"/>
  <c r="E288" i="2"/>
  <c r="I288" i="2" s="1"/>
  <c r="O118" i="2" l="1"/>
  <c r="O272" i="2"/>
  <c r="O134" i="2"/>
  <c r="O127" i="2"/>
  <c r="O97" i="2"/>
  <c r="O104" i="2"/>
  <c r="O205" i="2"/>
  <c r="O214" i="2"/>
  <c r="O10" i="2"/>
  <c r="O63" i="2"/>
  <c r="O256" i="2"/>
  <c r="O76" i="2"/>
  <c r="O71" i="2"/>
  <c r="O77" i="2"/>
  <c r="O18" i="2"/>
  <c r="O251" i="2"/>
  <c r="O81" i="2"/>
  <c r="O266" i="2"/>
  <c r="O244" i="2"/>
  <c r="O231" i="2"/>
  <c r="O30" i="2"/>
  <c r="O187" i="2"/>
  <c r="O149" i="2"/>
  <c r="O165" i="2"/>
  <c r="O173" i="2"/>
  <c r="M288" i="2"/>
  <c r="N288" i="2" s="1"/>
  <c r="O288" i="2" s="1"/>
  <c r="J29" i="2" l="1"/>
  <c r="E29" i="2"/>
  <c r="M29" i="2" s="1"/>
  <c r="N29" i="2" l="1"/>
  <c r="I29" i="2"/>
  <c r="J39" i="2"/>
  <c r="J40" i="2"/>
  <c r="O29" i="2" l="1"/>
  <c r="J90" i="2" l="1"/>
  <c r="E90" i="2"/>
  <c r="M90" i="2" s="1"/>
  <c r="N90" i="2" l="1"/>
  <c r="I90" i="2"/>
  <c r="O90" i="2" l="1"/>
  <c r="E25" i="2" l="1"/>
  <c r="E26" i="2"/>
  <c r="E217" i="2"/>
  <c r="E45" i="2"/>
  <c r="E278" i="2"/>
  <c r="J278" i="2"/>
  <c r="I217" i="2" l="1"/>
  <c r="M217" i="2"/>
  <c r="N217" i="2" s="1"/>
  <c r="M26" i="2"/>
  <c r="N26" i="2" s="1"/>
  <c r="I26" i="2"/>
  <c r="M25" i="2"/>
  <c r="N25" i="2" s="1"/>
  <c r="I25" i="2"/>
  <c r="I45" i="2"/>
  <c r="M45" i="2"/>
  <c r="N45" i="2" s="1"/>
  <c r="I278" i="2"/>
  <c r="M278" i="2"/>
  <c r="N278" i="2" s="1"/>
  <c r="O26" i="2" l="1"/>
  <c r="O25" i="2"/>
  <c r="O45" i="2"/>
  <c r="O217" i="2"/>
  <c r="O278" i="2"/>
  <c r="J35" i="2"/>
  <c r="E35" i="2"/>
  <c r="I35" i="2" s="1"/>
  <c r="J34" i="2"/>
  <c r="E34" i="2"/>
  <c r="M34" i="2" s="1"/>
  <c r="J33" i="2"/>
  <c r="E33" i="2"/>
  <c r="I33" i="2" s="1"/>
  <c r="J38" i="2"/>
  <c r="E38" i="2"/>
  <c r="M38" i="2" s="1"/>
  <c r="E40" i="2"/>
  <c r="E39" i="2"/>
  <c r="J220" i="2"/>
  <c r="E220" i="2"/>
  <c r="M220" i="2" s="1"/>
  <c r="M39" i="2" l="1"/>
  <c r="N39" i="2" s="1"/>
  <c r="I39" i="2"/>
  <c r="M40" i="2"/>
  <c r="N40" i="2" s="1"/>
  <c r="I40" i="2"/>
  <c r="N38" i="2"/>
  <c r="N34" i="2"/>
  <c r="M33" i="2"/>
  <c r="N33" i="2" s="1"/>
  <c r="O33" i="2" s="1"/>
  <c r="M35" i="2"/>
  <c r="N35" i="2" s="1"/>
  <c r="O35" i="2" s="1"/>
  <c r="I34" i="2"/>
  <c r="I38" i="2"/>
  <c r="N220" i="2"/>
  <c r="I220" i="2"/>
  <c r="O40" i="2" l="1"/>
  <c r="O39" i="2"/>
  <c r="O220" i="2"/>
  <c r="O34" i="2"/>
  <c r="O38" i="2"/>
  <c r="J281" i="2" l="1"/>
  <c r="E281" i="2"/>
  <c r="M281" i="2" s="1"/>
  <c r="J287" i="2"/>
  <c r="E287" i="2"/>
  <c r="I287" i="2" s="1"/>
  <c r="J286" i="2"/>
  <c r="E286" i="2"/>
  <c r="M286" i="2" s="1"/>
  <c r="J284" i="2"/>
  <c r="E284" i="2"/>
  <c r="M284" i="2" s="1"/>
  <c r="N290" i="2" l="1"/>
  <c r="N284" i="2"/>
  <c r="N281" i="2"/>
  <c r="O281" i="2" s="1"/>
  <c r="I284" i="2"/>
  <c r="M287" i="2"/>
  <c r="N286" i="2"/>
  <c r="I286" i="2"/>
  <c r="N287" i="2" l="1"/>
  <c r="O287" i="2" s="1"/>
  <c r="O284" i="2"/>
  <c r="O286" i="2"/>
  <c r="N292" i="2" l="1"/>
  <c r="N291" i="2" l="1"/>
  <c r="N293" i="2" l="1"/>
  <c r="N294" i="2" s="1"/>
  <c r="N295" i="2" s="1"/>
</calcChain>
</file>

<file path=xl/sharedStrings.xml><?xml version="1.0" encoding="utf-8"?>
<sst xmlns="http://schemas.openxmlformats.org/spreadsheetml/2006/main" count="1015" uniqueCount="184">
  <si>
    <t>REV:</t>
  </si>
  <si>
    <t>SR.
NO.</t>
  </si>
  <si>
    <t>DESCRIPTION</t>
  </si>
  <si>
    <t>QUANTITY</t>
  </si>
  <si>
    <t>WASTAGE</t>
  </si>
  <si>
    <t>QTY WITH
WASTAGE</t>
  </si>
  <si>
    <t>UNIT</t>
  </si>
  <si>
    <t>UNIT 
COST</t>
  </si>
  <si>
    <t>MATERIAL 
COST</t>
  </si>
  <si>
    <t xml:space="preserve">TOTAL MATERIAL COST  </t>
  </si>
  <si>
    <t xml:space="preserve">TOTAL COST  </t>
  </si>
  <si>
    <t xml:space="preserve">OVERHEADS &amp; PROFIT  </t>
  </si>
  <si>
    <t xml:space="preserve">TOTAL BID  </t>
  </si>
  <si>
    <t>SCOPE OF ESTIMATE:</t>
  </si>
  <si>
    <t>I</t>
  </si>
  <si>
    <t>PROJECT:</t>
  </si>
  <si>
    <t>ADDRESS:</t>
  </si>
  <si>
    <t>II</t>
  </si>
  <si>
    <t>NOTES</t>
  </si>
  <si>
    <t>LABOR RATE</t>
  </si>
  <si>
    <t>LABOR</t>
  </si>
  <si>
    <t>TOTAL
COST</t>
  </si>
  <si>
    <t xml:space="preserve">TOTAL LABOR </t>
  </si>
  <si>
    <t xml:space="preserve">TOTAL LABOR HOURS  </t>
  </si>
  <si>
    <t>LABOR 
COST</t>
  </si>
  <si>
    <t xml:space="preserve">TOTAL LABOR COST  </t>
  </si>
  <si>
    <t>EA</t>
  </si>
  <si>
    <t>CONDUITS</t>
  </si>
  <si>
    <t>LIGHT FIXTURES</t>
  </si>
  <si>
    <t>LF</t>
  </si>
  <si>
    <t>CONDUCTOR</t>
  </si>
  <si>
    <t>Distribution</t>
  </si>
  <si>
    <t>LIGHTING CONTROLS</t>
  </si>
  <si>
    <t>DISTRIBUTION</t>
  </si>
  <si>
    <t>SUPPLY &amp; INSTALL</t>
  </si>
  <si>
    <t>LIGHTING</t>
  </si>
  <si>
    <t>POWER</t>
  </si>
  <si>
    <t>DEVICES</t>
  </si>
  <si>
    <t>TELECOM</t>
  </si>
  <si>
    <t>DISCONNECT SWITCH</t>
  </si>
  <si>
    <t>GROUNDING</t>
  </si>
  <si>
    <t>MISCELLANEOUS</t>
  </si>
  <si>
    <t>M</t>
  </si>
  <si>
    <t>E</t>
  </si>
  <si>
    <t>Mobilization &amp; Demobilization</t>
  </si>
  <si>
    <t>LS</t>
  </si>
  <si>
    <t>Taxes</t>
  </si>
  <si>
    <t>Permits</t>
  </si>
  <si>
    <t>GENERAL CONDITIONS (AMOUNT TO BE ADDED BY CONTRACTOR IN BLUE HIGHLIGHT)</t>
  </si>
  <si>
    <t>FIRESTOPPING</t>
  </si>
  <si>
    <t>Caulking Sealant</t>
  </si>
  <si>
    <t>Power</t>
  </si>
  <si>
    <t xml:space="preserve">Lighting </t>
  </si>
  <si>
    <t>Telecom</t>
  </si>
  <si>
    <t>Miscellaneous</t>
  </si>
  <si>
    <t>Material prices and labor hours are figured from the accubid database.</t>
  </si>
  <si>
    <t>TRENCHING &amp; BACKFILLING</t>
  </si>
  <si>
    <t>CFT</t>
  </si>
  <si>
    <t>Testing &amp; Commissioning</t>
  </si>
  <si>
    <t>Only back boxes and conduit are included for telecom outlets.</t>
  </si>
  <si>
    <t>Liquid Tight Flexible conduit is used for final connection of equipment.</t>
  </si>
  <si>
    <t>NEW WORK</t>
  </si>
  <si>
    <t>MURPHY USA STORE #6608 FUEL CANOPY</t>
  </si>
  <si>
    <t>115 N. PERKINS ROAD, STILLWATER, OKLAHOMA, 74075</t>
  </si>
  <si>
    <t>Connection For Canopy Lighting (Furnished By Customer And Installed By FMC)</t>
  </si>
  <si>
    <t>Connection For Canopy Price Sign</t>
  </si>
  <si>
    <t>Connection For Murphy Logo</t>
  </si>
  <si>
    <t>Connection For Price Sign Controller</t>
  </si>
  <si>
    <t>Connection For Pylon/Monument Sign</t>
  </si>
  <si>
    <t>Connection For Pylon/Monument Sign (Controller)</t>
  </si>
  <si>
    <t>#12 CU THHN/THWN</t>
  </si>
  <si>
    <t>#10 CU THHN/THWN</t>
  </si>
  <si>
    <t>3/4" EMT Conduit</t>
  </si>
  <si>
    <t xml:space="preserve">3/4" EMT Conduit </t>
  </si>
  <si>
    <t>1" EMT Conduit</t>
  </si>
  <si>
    <t>1-1/4" EMT Conduit</t>
  </si>
  <si>
    <t>#8 CU THHN/THWN</t>
  </si>
  <si>
    <t>#4 CU THHN/THWN</t>
  </si>
  <si>
    <t>Tele/Data Outlet</t>
  </si>
  <si>
    <t>Connection For Hand Dryer</t>
  </si>
  <si>
    <t>Equipment Connection And Junction Box</t>
  </si>
  <si>
    <t>Exhaust Fan Connection</t>
  </si>
  <si>
    <t>Duplex Receptacle</t>
  </si>
  <si>
    <t xml:space="preserve">Isolated Ground Duplex Receptacle </t>
  </si>
  <si>
    <t>GFCI Duplex receptacle</t>
  </si>
  <si>
    <t xml:space="preserve">NEMA 5-15R Duplex Receptacle </t>
  </si>
  <si>
    <t>GFCI Isolated Ground Quad Receptacle</t>
  </si>
  <si>
    <t>WP GFCI Duplex Receptacle</t>
  </si>
  <si>
    <t>GFCI WP In-Use Duplex Receptacle</t>
  </si>
  <si>
    <t>Quad Receptacle</t>
  </si>
  <si>
    <t>GFCI Quad Receptacle</t>
  </si>
  <si>
    <t>Isolated Ground Quad Receptacle</t>
  </si>
  <si>
    <t xml:space="preserve">WP GFCI In Use Quad Receptacle </t>
  </si>
  <si>
    <t>NEMA L6-30R Receptacle</t>
  </si>
  <si>
    <t>Shutter Switch</t>
  </si>
  <si>
    <t>Emergency Start And Stop Push Button</t>
  </si>
  <si>
    <t>3/4" LFMC Conduit</t>
  </si>
  <si>
    <t>1" LFMC Conduit</t>
  </si>
  <si>
    <t>3/4" FMC Conduit</t>
  </si>
  <si>
    <t>B: LED WALL PACK, LED CONTEMPORARY SURFACE LIGHT - 120V, 5000K - WITH BATTERY BACKUP, MAKE/MODEL: LSI LIGHTING, CSL-ACEM-DB</t>
  </si>
  <si>
    <t>D: 2' X 2' LED TROFFER, FIELD SELECTABLE LED LENSED TROFFER - 120V, 4000K - FLANGE KIT AS REQUIRED - BATTERY BACKUP FOR EM FIXTURES, MAKE/MODEL: LSI LIGHTING, OPT22-LED-FS1-UNV-DIM-(FK22) (EM)</t>
  </si>
  <si>
    <t>E: 2' X 4' LED TROFFER, FIELD SELECTABLE LED LENSED TROFFER - 120V, 4000K - BATTERY BACKUP FOR EM FIXTURES, MAKE/MODEL: LSI LIGHTING, OPT24-LED-FS1-UNV-DIM</t>
  </si>
  <si>
    <t>F: LED WALL PACK, MIRADA WALL SCONCE (XWM) - 120V, 5000K, MAKE/MODEL: LSI LIGHTING, XWM-3-LED-4L-50-UE-BRZ</t>
  </si>
  <si>
    <t>G: EXIT COMBO UNIT, EMERGENCY EXIT COMBO UNIT WITH BATTERY BACK UP, MAKE/MODEL: LSI LIGHTING, LPRX-R-U-WH-LD11</t>
  </si>
  <si>
    <t>H: 4" WET LED LINEAR, 4" LED WET LOCATION LINEAR LUMINAIRE 120V, 5000K - BATTERY BACKUP FOR EM FIXTURES, MAKE/MODEL: LSI LIGHTING, EG3-4-LED-6L-DA-S-UNV-DIM-50-80 (EM)</t>
  </si>
  <si>
    <t>M: 6" LED DOWNLIGHT, 6" LED COMMERCIAL DOWNLIGHT - 120V, 3500K, WITH BATTERY BACKUP, MAKE/MODEL: LSI LIGHTING, LCD6-LED-25L-UNV-DIM1-35WFTR6R-H AZ-EM</t>
  </si>
  <si>
    <t>E EM: 2' X 4' LED TROFFER, FIELD SELECTABLE LED LENSED TROFFER - 120V, 4000K - BATTERY BACKUP FOR EM FIXTURES, MAKE/MODEL: LSI LIGHTING, OPT24-LED-FS1-UNV-DIM</t>
  </si>
  <si>
    <t>D EM: 2' X 2' LED TROFFER, FIELD SELECTABLE LED LENSED TROFFER - 120V, 4000K - FLANGE KIT AS REQUIRED - BATTERY BACKUP FOR EM FIXTURES, MAKE/MODEL: LSI LIGHTING, OPT22-LED-FS1-UNV-DIM-(FK22) (EM)</t>
  </si>
  <si>
    <t>$ VS-Vacancy Sensor Switch</t>
  </si>
  <si>
    <t>OS-Occupancy Sensor</t>
  </si>
  <si>
    <t>Photocell</t>
  </si>
  <si>
    <t>Switch With Timer</t>
  </si>
  <si>
    <t>Trans-Socket (By GC)</t>
  </si>
  <si>
    <t>2P 100A NF 1 Phase 240V NEMA 3R Disconnect Switch</t>
  </si>
  <si>
    <t>2P 60A NF 1 Phase 240V NEMA 3R Disconnect Switch</t>
  </si>
  <si>
    <t xml:space="preserve">#2/0 Bare Copper </t>
  </si>
  <si>
    <t>3/4" X 8' Ground Rod</t>
  </si>
  <si>
    <t>Steel Reinforcing Bar Or Rod 20 Ft Long Encase In Concrete</t>
  </si>
  <si>
    <t>FT</t>
  </si>
  <si>
    <t xml:space="preserve">4" RGS Conduit </t>
  </si>
  <si>
    <t xml:space="preserve">4" PVC SCH. 40 Conduit </t>
  </si>
  <si>
    <t>#350 MCM CU THHN/THWN</t>
  </si>
  <si>
    <t>#1 CU THHN/THWN</t>
  </si>
  <si>
    <t>3/4" EMT Conduit With Pill String</t>
  </si>
  <si>
    <t>4" COUPLING - RMC - GALV</t>
  </si>
  <si>
    <t>C</t>
  </si>
  <si>
    <t>4" LOCKNUT - STEEL</t>
  </si>
  <si>
    <t>4" BUSHING - PLASTIC</t>
  </si>
  <si>
    <t>4" MEASURE CUT &amp; THREAD LABOR - RMC - GALV</t>
  </si>
  <si>
    <t>4" SPRING STL CONDUIT CLAMP W/ BOLT</t>
  </si>
  <si>
    <t>3/8-16 x 2 1/4 WEDGE ANCHOR - 1 1/2" MIN DEPTH</t>
  </si>
  <si>
    <t>4" PVC Elbow</t>
  </si>
  <si>
    <t>4" PVC Coupling</t>
  </si>
  <si>
    <t>4" PVC Male Adaptor</t>
  </si>
  <si>
    <t>4" 1-Hole Strap</t>
  </si>
  <si>
    <t>600A Service Rated Fused Disconnect Rated For 100KAIC NEMA 3R (Provided By Owner)</t>
  </si>
  <si>
    <t>3/4" CONN SS STL - EMT</t>
  </si>
  <si>
    <t>3/4" COUPLING SS STL - EMT</t>
  </si>
  <si>
    <t>3/4" 1-H STRAP - EMT - STEEL</t>
  </si>
  <si>
    <t>4x 1 1/2" SQ BOX COMB KO</t>
  </si>
  <si>
    <t>4" SQ BLANK COVER</t>
  </si>
  <si>
    <t>#8 TO #10 x 7/8 PLAS ANCHOR (3/16)</t>
  </si>
  <si>
    <t>#10 x 1 P/H SELF-TAP SCREW</t>
  </si>
  <si>
    <t>1" CONN SS STL - EMT</t>
  </si>
  <si>
    <t>1" COUPLING SS STL - EMT</t>
  </si>
  <si>
    <t>1" 1-H STRAP - EMT - STEEL</t>
  </si>
  <si>
    <t>4 11/16x 2 1/8" SQ BOX 1" KO</t>
  </si>
  <si>
    <t>4 11/16" SQ BLANK COVER</t>
  </si>
  <si>
    <t>1 1/4" ELBOW 90 DEG - EMT</t>
  </si>
  <si>
    <t>1 1/4" CONN SS STL - EMT</t>
  </si>
  <si>
    <t>1 1/4" COUPLING SS STL - EMT</t>
  </si>
  <si>
    <t>1 1/4" BUSHING - PLASTIC</t>
  </si>
  <si>
    <t>1 1/4" 1-H STRAP - EMT - STEEL</t>
  </si>
  <si>
    <t>1/4-20x 1 3/4 WEDGE ANCHOR - 1 1/8" MIN DEPTH</t>
  </si>
  <si>
    <t>4 x 1 1/2" SQ BOX COMB KO</t>
  </si>
  <si>
    <t>4" SQ 1G PLSTR RING 5/8" RISE</t>
  </si>
  <si>
    <t>GROUND SCREW W/ INSUL #12 LEAD</t>
  </si>
  <si>
    <t>#8x   3/4 P/H SELF-TAP SCREW</t>
  </si>
  <si>
    <t>1G TGL SWITCH PLATE - PLASTIC IVY</t>
  </si>
  <si>
    <t>#10x 1     P/H SELF-TAP SCREW</t>
  </si>
  <si>
    <t>Excavation &amp; Backfilling (2' Deep x 1' Wide Trench) Including All Labor and Material/Equipment</t>
  </si>
  <si>
    <t>Junction Box</t>
  </si>
  <si>
    <t>EMT is considered for branch circuits in lighting and power, as per notes. FMC Conduit is considered for final connection</t>
  </si>
  <si>
    <t>$ 70 per hour labor rate is applied in estimate. This can be changed in top right yellow highlighted cell.</t>
  </si>
  <si>
    <t>$ MS-Motor Rated Switch</t>
  </si>
  <si>
    <t>Temperature Sensor (Only Rough-Ins)</t>
  </si>
  <si>
    <t>CT Cabinet With CT'S 600A (By GC)</t>
  </si>
  <si>
    <t>#10x 3/4 P/H SELF-TAP SCREW</t>
  </si>
  <si>
    <t>1G DUPLEX REC PLATE - PLASTIC IVY</t>
  </si>
  <si>
    <t>Floor Mounted Duplex Receptacle With All Accessories</t>
  </si>
  <si>
    <t>20A 125V DUP REC - IVY (SG)</t>
  </si>
  <si>
    <t>4" SQ 2G PLSTR RING 5/8" RISE</t>
  </si>
  <si>
    <t>2G DUPLEX REC PLATE - PLASTIC IVY</t>
  </si>
  <si>
    <t>1G DECOR WP PLATE - DEVICE MNT VERT - ALUM</t>
  </si>
  <si>
    <t>2G DECOR WP PLATE - DEVICE MNT VERT - ALUM</t>
  </si>
  <si>
    <t>REC PLATE</t>
  </si>
  <si>
    <t>1G PLATE</t>
  </si>
  <si>
    <t>In panel "B" schedule, branch circuits for fuel dispensers are shown. But fuel dispensers are not shown on plans, We have not included this wiring in estimate. Please confirm</t>
  </si>
  <si>
    <t>Location of utility pole/transformer is not given on plans. 50 ft length of 2 set - 3#350 MCM, 4" PVC Conduit is assumed in estimate. Please confirm</t>
  </si>
  <si>
    <t>As per note on single line diagram, all exterior building items are furnished and installed by FME except where noted. According to this note: panels, breakers, wireway and feeders are not included in estimate. Please confirm</t>
  </si>
  <si>
    <t>Temporary Power &amp; Lighting</t>
  </si>
  <si>
    <t xml:space="preserve">NEW WORK </t>
  </si>
  <si>
    <t>Work done by FMS is not included in estimate.</t>
  </si>
  <si>
    <t>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</si>
</sst>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$&quot;* #,##0_);_(&quot;$&quot;* \(#,##0\);_(&quot;$&quot;* &quot;-&quot;??_);_(@_)"/>
    <numFmt numFmtId="166" formatCode="_-[$$-409]* #,##0.00_ ;_-[$$-409]* \-#,##0.00\ ;_-[$$-409]* &quot;-&quot;??_ ;_-@_ "/>
    <numFmt numFmtId="167" formatCode="_-[$$-409]* #,##0_ ;_-[$$-409]* \-#,##0\ ;_-[$$-409]* &quot;-&quot;??_ ;_-@_ "/>
    <numFmt numFmtId="168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7" borderId="1" applyBorder="0">
      <alignment horizontal="center" vertical="center" wrapText="1"/>
    </xf>
    <xf numFmtId="166" fontId="15" fillId="8" borderId="40" applyBorder="0">
      <alignment horizontal="center" vertical="center"/>
    </xf>
  </cellStyleXfs>
  <cellXfs count="171">
    <xf numFmtId="0" fontId="0" fillId="0" borderId="0" xfId="0"/>
    <xf numFmtId="9" fontId="3" fillId="3" borderId="5" xfId="2" applyFont="1" applyFill="1" applyBorder="1" applyAlignment="1">
      <alignment horizontal="center" vertical="center"/>
    </xf>
    <xf numFmtId="1" fontId="1" fillId="3" borderId="5" xfId="1" applyNumberFormat="1" applyFont="1" applyFill="1" applyBorder="1" applyAlignment="1">
      <alignment horizontal="center" vertical="center"/>
    </xf>
    <xf numFmtId="166" fontId="1" fillId="3" borderId="8" xfId="1" applyNumberFormat="1" applyFont="1" applyFill="1" applyBorder="1" applyAlignment="1">
      <alignment horizontal="center" vertical="center"/>
    </xf>
    <xf numFmtId="44" fontId="1" fillId="0" borderId="0" xfId="1" applyFont="1" applyAlignment="1">
      <alignment horizontal="center" vertical="center"/>
    </xf>
    <xf numFmtId="44" fontId="1" fillId="3" borderId="5" xfId="1" applyFont="1" applyFill="1" applyBorder="1" applyAlignment="1">
      <alignment horizontal="center" vertical="center"/>
    </xf>
    <xf numFmtId="44" fontId="1" fillId="3" borderId="6" xfId="1" applyFont="1" applyFill="1" applyBorder="1" applyAlignment="1">
      <alignment horizontal="center" vertical="center"/>
    </xf>
    <xf numFmtId="44" fontId="1" fillId="0" borderId="0" xfId="4" applyNumberFormat="1" applyFont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0" fontId="1" fillId="3" borderId="5" xfId="1" applyNumberFormat="1" applyFont="1" applyFill="1" applyBorder="1" applyAlignment="1">
      <alignment horizontal="center" vertical="center"/>
    </xf>
    <xf numFmtId="9" fontId="6" fillId="2" borderId="3" xfId="2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167" fontId="3" fillId="0" borderId="5" xfId="1" applyNumberFormat="1" applyFont="1" applyFill="1" applyBorder="1" applyAlignment="1">
      <alignment horizontal="right" vertical="center" wrapText="1"/>
    </xf>
    <xf numFmtId="2" fontId="3" fillId="0" borderId="5" xfId="1" applyNumberFormat="1" applyFont="1" applyFill="1" applyBorder="1" applyAlignment="1">
      <alignment horizontal="right" vertical="center" wrapText="1"/>
    </xf>
    <xf numFmtId="1" fontId="3" fillId="3" borderId="5" xfId="3" applyNumberFormat="1" applyFont="1" applyFill="1" applyBorder="1" applyAlignment="1">
      <alignment horizontal="center" vertical="center"/>
    </xf>
    <xf numFmtId="166" fontId="3" fillId="0" borderId="5" xfId="1" applyNumberFormat="1" applyFont="1" applyFill="1" applyBorder="1" applyAlignment="1">
      <alignment horizontal="right" vertical="center" wrapText="1"/>
    </xf>
    <xf numFmtId="167" fontId="3" fillId="0" borderId="6" xfId="1" applyNumberFormat="1" applyFont="1" applyFill="1" applyBorder="1" applyAlignment="1">
      <alignment horizontal="right" vertical="center" wrapText="1"/>
    </xf>
    <xf numFmtId="0" fontId="3" fillId="3" borderId="5" xfId="3" applyFont="1" applyFill="1" applyBorder="1" applyAlignment="1">
      <alignment horizontal="center" vertical="center"/>
    </xf>
    <xf numFmtId="1" fontId="1" fillId="3" borderId="5" xfId="1" applyNumberFormat="1" applyFont="1" applyFill="1" applyBorder="1" applyAlignment="1">
      <alignment horizontal="right" vertical="center"/>
    </xf>
    <xf numFmtId="44" fontId="3" fillId="0" borderId="5" xfId="1" applyFont="1" applyFill="1" applyBorder="1" applyAlignment="1">
      <alignment horizontal="center" vertical="center"/>
    </xf>
    <xf numFmtId="9" fontId="1" fillId="0" borderId="5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8" fillId="0" borderId="0" xfId="1" applyNumberFormat="1" applyFont="1" applyAlignment="1">
      <alignment horizontal="center" vertical="center"/>
    </xf>
    <xf numFmtId="164" fontId="8" fillId="0" borderId="0" xfId="4" applyFont="1" applyAlignment="1">
      <alignment horizontal="right" vertical="center"/>
    </xf>
    <xf numFmtId="164" fontId="8" fillId="0" borderId="0" xfId="4" applyFont="1" applyAlignment="1">
      <alignment horizontal="center" vertical="center"/>
    </xf>
    <xf numFmtId="0" fontId="8" fillId="0" borderId="0" xfId="4" applyNumberFormat="1" applyFont="1" applyAlignment="1">
      <alignment horizontal="center"/>
    </xf>
    <xf numFmtId="166" fontId="8" fillId="0" borderId="0" xfId="4" applyNumberFormat="1" applyFont="1" applyAlignment="1">
      <alignment horizontal="center"/>
    </xf>
    <xf numFmtId="44" fontId="8" fillId="0" borderId="0" xfId="1" applyFont="1" applyAlignment="1">
      <alignment horizontal="center"/>
    </xf>
    <xf numFmtId="0" fontId="8" fillId="0" borderId="0" xfId="0" applyFont="1"/>
    <xf numFmtId="44" fontId="8" fillId="0" borderId="0" xfId="1" applyFont="1" applyAlignment="1">
      <alignment horizontal="right" vertical="center"/>
    </xf>
    <xf numFmtId="44" fontId="8" fillId="0" borderId="0" xfId="1" applyFont="1" applyAlignment="1">
      <alignment horizontal="center" vertical="center"/>
    </xf>
    <xf numFmtId="9" fontId="11" fillId="3" borderId="5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166" fontId="11" fillId="0" borderId="5" xfId="1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167" fontId="11" fillId="0" borderId="5" xfId="1" applyNumberFormat="1" applyFont="1" applyFill="1" applyBorder="1" applyAlignment="1">
      <alignment horizontal="right" vertical="center" wrapText="1"/>
    </xf>
    <xf numFmtId="167" fontId="8" fillId="0" borderId="5" xfId="5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2" fontId="11" fillId="0" borderId="5" xfId="1" applyNumberFormat="1" applyFont="1" applyFill="1" applyBorder="1" applyAlignment="1">
      <alignment horizontal="right" vertical="center" wrapText="1"/>
    </xf>
    <xf numFmtId="167" fontId="11" fillId="0" borderId="6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1" fontId="8" fillId="0" borderId="8" xfId="0" applyNumberFormat="1" applyFont="1" applyBorder="1" applyAlignment="1">
      <alignment horizontal="center" vertical="center"/>
    </xf>
    <xf numFmtId="1" fontId="11" fillId="3" borderId="5" xfId="3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9" fontId="8" fillId="0" borderId="5" xfId="2" applyFont="1" applyBorder="1" applyAlignment="1">
      <alignment horizontal="center" vertical="center"/>
    </xf>
    <xf numFmtId="2" fontId="8" fillId="0" borderId="5" xfId="0" applyNumberFormat="1" applyFont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0" fillId="0" borderId="5" xfId="0" applyBorder="1" applyAlignment="1">
      <alignment vertical="center"/>
    </xf>
    <xf numFmtId="166" fontId="0" fillId="0" borderId="5" xfId="0" applyNumberForma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7" fontId="11" fillId="0" borderId="8" xfId="1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12" fillId="0" borderId="25" xfId="0" applyFont="1" applyBorder="1" applyAlignment="1">
      <alignment horizontal="center" vertical="center"/>
    </xf>
    <xf numFmtId="166" fontId="13" fillId="0" borderId="5" xfId="1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44" fontId="1" fillId="0" borderId="0" xfId="4" applyNumberFormat="1" applyFont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164" fontId="8" fillId="0" borderId="0" xfId="4" applyFont="1" applyAlignment="1">
      <alignment horizontal="right" vertical="center" wrapText="1"/>
    </xf>
    <xf numFmtId="164" fontId="8" fillId="0" borderId="0" xfId="4" applyFont="1" applyAlignment="1">
      <alignment horizontal="center" vertical="center" wrapText="1"/>
    </xf>
    <xf numFmtId="0" fontId="8" fillId="0" borderId="0" xfId="4" applyNumberFormat="1" applyFont="1" applyAlignment="1">
      <alignment horizontal="center" wrapText="1"/>
    </xf>
    <xf numFmtId="166" fontId="8" fillId="0" borderId="0" xfId="4" applyNumberFormat="1" applyFont="1" applyAlignment="1">
      <alignment horizontal="center" wrapText="1"/>
    </xf>
    <xf numFmtId="44" fontId="8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top"/>
    </xf>
    <xf numFmtId="1" fontId="0" fillId="0" borderId="24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16" fontId="0" fillId="0" borderId="5" xfId="0" applyNumberFormat="1" applyBorder="1" applyAlignment="1">
      <alignment horizontal="left" vertical="center"/>
    </xf>
    <xf numFmtId="9" fontId="0" fillId="0" borderId="5" xfId="2" applyFont="1" applyBorder="1" applyAlignment="1">
      <alignment horizontal="center" vertical="center"/>
    </xf>
    <xf numFmtId="2" fontId="0" fillId="0" borderId="5" xfId="0" applyNumberFormat="1" applyBorder="1" applyAlignment="1">
      <alignment vertical="center"/>
    </xf>
    <xf numFmtId="167" fontId="0" fillId="0" borderId="5" xfId="5" applyNumberFormat="1" applyFont="1" applyBorder="1" applyAlignment="1">
      <alignment vertical="center"/>
    </xf>
    <xf numFmtId="0" fontId="0" fillId="0" borderId="0" xfId="0" applyAlignment="1">
      <alignment vertical="center"/>
    </xf>
    <xf numFmtId="167" fontId="3" fillId="0" borderId="5" xfId="6" applyNumberFormat="1" applyFont="1" applyFill="1" applyBorder="1" applyAlignment="1">
      <alignment horizontal="right" vertical="center" wrapText="1"/>
    </xf>
    <xf numFmtId="165" fontId="0" fillId="3" borderId="5" xfId="6" applyNumberFormat="1" applyFont="1" applyFill="1" applyBorder="1" applyAlignment="1">
      <alignment horizontal="center" vertical="center"/>
    </xf>
    <xf numFmtId="2" fontId="3" fillId="0" borderId="5" xfId="6" applyNumberFormat="1" applyFont="1" applyFill="1" applyBorder="1" applyAlignment="1">
      <alignment horizontal="right" vertical="center" wrapText="1"/>
    </xf>
    <xf numFmtId="167" fontId="3" fillId="0" borderId="6" xfId="6" applyNumberFormat="1" applyFont="1" applyFill="1" applyBorder="1" applyAlignment="1">
      <alignment horizontal="right" vertical="center" wrapText="1"/>
    </xf>
    <xf numFmtId="0" fontId="0" fillId="0" borderId="26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3" fillId="0" borderId="8" xfId="1" applyNumberFormat="1" applyFont="1" applyFill="1" applyBorder="1" applyAlignment="1">
      <alignment horizontal="right" vertical="center" wrapText="1"/>
    </xf>
    <xf numFmtId="0" fontId="12" fillId="0" borderId="27" xfId="0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6" fontId="3" fillId="5" borderId="5" xfId="1" applyNumberFormat="1" applyFont="1" applyFill="1" applyBorder="1" applyAlignment="1">
      <alignment horizontal="right" vertical="center" wrapText="1"/>
    </xf>
    <xf numFmtId="0" fontId="0" fillId="0" borderId="5" xfId="0" applyBorder="1"/>
    <xf numFmtId="0" fontId="1" fillId="0" borderId="31" xfId="0" applyFont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166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5" fontId="10" fillId="6" borderId="3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165" fontId="0" fillId="3" borderId="5" xfId="1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7" borderId="3" xfId="7" applyBorder="1">
      <alignment horizontal="center" vertical="center" wrapText="1"/>
    </xf>
    <xf numFmtId="0" fontId="16" fillId="7" borderId="1" xfId="7" applyBorder="1">
      <alignment horizontal="center" vertical="center" wrapText="1"/>
    </xf>
    <xf numFmtId="0" fontId="16" fillId="7" borderId="0" xfId="7" applyBorder="1">
      <alignment horizontal="center" vertical="center" wrapText="1"/>
    </xf>
    <xf numFmtId="166" fontId="15" fillId="8" borderId="3" xfId="8" applyBorder="1" applyAlignment="1">
      <alignment horizontal="left" vertical="center"/>
    </xf>
    <xf numFmtId="166" fontId="15" fillId="8" borderId="0" xfId="8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2" borderId="1" xfId="3" applyFont="1" applyFill="1" applyBorder="1" applyAlignment="1">
      <alignment horizontal="right" vertical="top"/>
    </xf>
    <xf numFmtId="0" fontId="6" fillId="2" borderId="4" xfId="3" applyFont="1" applyFill="1" applyBorder="1" applyAlignment="1">
      <alignment horizontal="right" vertical="top"/>
    </xf>
    <xf numFmtId="0" fontId="6" fillId="2" borderId="2" xfId="3" applyFont="1" applyFill="1" applyBorder="1" applyAlignment="1">
      <alignment horizontal="right" vertical="top"/>
    </xf>
    <xf numFmtId="165" fontId="6" fillId="2" borderId="1" xfId="1" applyNumberFormat="1" applyFont="1" applyFill="1" applyBorder="1" applyAlignment="1">
      <alignment horizontal="center" vertical="top"/>
    </xf>
    <xf numFmtId="165" fontId="6" fillId="2" borderId="2" xfId="1" applyNumberFormat="1" applyFont="1" applyFill="1" applyBorder="1" applyAlignment="1">
      <alignment horizontal="center" vertical="top"/>
    </xf>
    <xf numFmtId="37" fontId="6" fillId="2" borderId="1" xfId="1" applyNumberFormat="1" applyFont="1" applyFill="1" applyBorder="1" applyAlignment="1">
      <alignment horizontal="right" vertical="top"/>
    </xf>
    <xf numFmtId="37" fontId="6" fillId="2" borderId="2" xfId="1" applyNumberFormat="1" applyFont="1" applyFill="1" applyBorder="1" applyAlignment="1">
      <alignment horizontal="right" vertical="top"/>
    </xf>
    <xf numFmtId="0" fontId="16" fillId="7" borderId="1" xfId="7" applyBorder="1">
      <alignment horizontal="center" vertical="center" wrapText="1"/>
    </xf>
    <xf numFmtId="0" fontId="16" fillId="7" borderId="2" xfId="7" applyBorder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18" xfId="3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6" fontId="15" fillId="8" borderId="4" xfId="8" applyBorder="1" applyAlignment="1">
      <alignment horizontal="left" vertical="center"/>
    </xf>
    <xf numFmtId="166" fontId="15" fillId="8" borderId="2" xfId="8" applyBorder="1" applyAlignment="1">
      <alignment horizontal="left" vertical="center"/>
    </xf>
    <xf numFmtId="0" fontId="16" fillId="7" borderId="4" xfId="7" applyBorder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6" fontId="15" fillId="8" borderId="23" xfId="8" applyBorder="1" applyAlignment="1">
      <alignment horizontal="left" vertical="center"/>
    </xf>
    <xf numFmtId="166" fontId="15" fillId="8" borderId="11" xfId="8" applyBorder="1" applyAlignment="1">
      <alignment horizontal="left" vertical="center"/>
    </xf>
    <xf numFmtId="166" fontId="15" fillId="8" borderId="12" xfId="8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17" fillId="7" borderId="1" xfId="7" applyFont="1" applyBorder="1">
      <alignment horizontal="center" vertical="center" wrapText="1"/>
    </xf>
    <xf numFmtId="0" fontId="17" fillId="7" borderId="2" xfId="7" applyFont="1" applyBorder="1">
      <alignment horizontal="center" vertical="center" wrapText="1"/>
    </xf>
    <xf numFmtId="166" fontId="15" fillId="8" borderId="33" xfId="8" applyBorder="1">
      <alignment horizontal="center" vertical="center"/>
    </xf>
    <xf numFmtId="166" fontId="15" fillId="8" borderId="16" xfId="8" applyBorder="1">
      <alignment horizontal="center" vertical="center"/>
    </xf>
  </cellXfs>
  <cellStyles count="9">
    <cellStyle name="Comma" xfId="4" builtinId="3"/>
    <cellStyle name="Comma [0]" xfId="5" builtinId="6"/>
    <cellStyle name="Currency" xfId="1" builtinId="4"/>
    <cellStyle name="Currency 2" xfId="6" xr:uid="{00000000-0005-0000-0000-000003000000}"/>
    <cellStyle name="Normal" xfId="0" builtinId="0"/>
    <cellStyle name="Normal 2" xfId="3" xr:uid="{00000000-0005-0000-0000-000005000000}"/>
    <cellStyle name="Percent" xfId="2" builtinId="5"/>
    <cellStyle name="Red Black" xfId="7" xr:uid="{2FEE3286-AAB0-40AC-9B47-A7B069A3046D}"/>
    <cellStyle name="White Grey" xfId="8" xr:uid="{28ED3DF1-CF16-4E32-A72B-FD3F61D57536}"/>
  </cellStyles>
  <dxfs count="0"/>
  <tableStyles count="0" defaultTableStyle="TableStyleMedium2" defaultPivotStyle="PivotStyleLight16"/>
  <colors>
    <mruColors>
      <color rgb="FFB92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282E"/>
    <pageSetUpPr fitToPage="1"/>
  </sheetPr>
  <dimension ref="A1:O314"/>
  <sheetViews>
    <sheetView view="pageBreakPreview" zoomScale="70" zoomScaleNormal="85" zoomScaleSheetLayoutView="70" workbookViewId="0">
      <selection activeCell="A297" activeCellId="4" sqref="A42:B42 A202:B202 A253:B253 A271:B271 A297:O297"/>
    </sheetView>
  </sheetViews>
  <sheetFormatPr defaultColWidth="8.88671875" defaultRowHeight="14.4" x14ac:dyDescent="0.3"/>
  <cols>
    <col min="1" max="1" width="6.109375" style="30" customWidth="1"/>
    <col min="2" max="2" width="63.6640625" style="30" customWidth="1"/>
    <col min="3" max="3" width="15.77734375" style="49" customWidth="1"/>
    <col min="4" max="6" width="15.77734375" style="50" customWidth="1"/>
    <col min="7" max="9" width="15.77734375" style="51" customWidth="1"/>
    <col min="10" max="10" width="15.77734375" style="49" customWidth="1"/>
    <col min="11" max="11" width="15.77734375" style="52" customWidth="1"/>
    <col min="12" max="13" width="15.77734375" style="50" customWidth="1"/>
    <col min="14" max="14" width="15.77734375" style="53" customWidth="1"/>
    <col min="15" max="15" width="15.77734375" style="54" customWidth="1"/>
    <col min="16" max="16384" width="8.88671875" style="30"/>
  </cols>
  <sheetData>
    <row r="1" spans="1:15" s="74" customFormat="1" ht="49.5" customHeight="1" x14ac:dyDescent="0.3">
      <c r="A1" s="137"/>
      <c r="B1" s="139" t="s">
        <v>15</v>
      </c>
      <c r="C1" s="139"/>
      <c r="D1" s="140"/>
      <c r="E1" s="140"/>
      <c r="F1" s="140"/>
      <c r="G1" s="140"/>
      <c r="H1" s="66"/>
      <c r="I1" s="67"/>
      <c r="J1" s="68"/>
      <c r="K1" s="69"/>
      <c r="L1" s="70"/>
      <c r="M1" s="71"/>
      <c r="N1" s="72"/>
      <c r="O1" s="73"/>
    </row>
    <row r="2" spans="1:15" ht="15.75" customHeight="1" x14ac:dyDescent="0.3">
      <c r="A2" s="137"/>
      <c r="B2" s="141" t="s">
        <v>16</v>
      </c>
      <c r="C2" s="141"/>
      <c r="D2" s="140"/>
      <c r="E2" s="140"/>
      <c r="F2" s="140"/>
      <c r="G2" s="140"/>
      <c r="H2" s="7"/>
      <c r="I2" s="4"/>
      <c r="J2" s="24"/>
      <c r="K2" s="25"/>
      <c r="L2" s="26"/>
      <c r="M2" s="27"/>
      <c r="N2" s="28"/>
      <c r="O2" s="29"/>
    </row>
    <row r="3" spans="1:15" ht="16.5" customHeight="1" thickBot="1" x14ac:dyDescent="0.35">
      <c r="A3" s="137"/>
      <c r="B3" s="141"/>
      <c r="C3" s="141"/>
      <c r="D3" s="140"/>
      <c r="E3" s="140"/>
      <c r="F3" s="140"/>
      <c r="G3" s="140"/>
      <c r="H3" s="4"/>
      <c r="I3" s="4"/>
      <c r="J3" s="24"/>
      <c r="K3" s="31"/>
      <c r="L3" s="32"/>
      <c r="M3" s="27"/>
      <c r="N3" s="28"/>
      <c r="O3" s="29"/>
    </row>
    <row r="4" spans="1:15" ht="16.2" thickBot="1" x14ac:dyDescent="0.35">
      <c r="A4" s="138"/>
      <c r="B4" s="142" t="s">
        <v>0</v>
      </c>
      <c r="C4" s="142"/>
      <c r="D4" s="143">
        <v>0</v>
      </c>
      <c r="E4" s="143"/>
      <c r="F4" s="143"/>
      <c r="G4" s="143"/>
      <c r="H4" s="4"/>
      <c r="I4" s="4"/>
      <c r="J4" s="24"/>
      <c r="K4" s="31"/>
      <c r="L4" s="32"/>
      <c r="M4" s="135" t="s">
        <v>19</v>
      </c>
      <c r="N4" s="136"/>
      <c r="O4" s="106">
        <v>70</v>
      </c>
    </row>
    <row r="5" spans="1:15" s="117" customFormat="1" ht="49.5" customHeight="1" thickBot="1" x14ac:dyDescent="0.35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15" t="s">
        <v>6</v>
      </c>
      <c r="G5" s="115" t="s">
        <v>7</v>
      </c>
      <c r="H5" s="116" t="s">
        <v>6</v>
      </c>
      <c r="I5" s="116" t="s">
        <v>8</v>
      </c>
      <c r="J5" s="116" t="s">
        <v>19</v>
      </c>
      <c r="K5" s="116" t="s">
        <v>20</v>
      </c>
      <c r="L5" s="116" t="s">
        <v>6</v>
      </c>
      <c r="M5" s="116" t="s">
        <v>22</v>
      </c>
      <c r="N5" s="116" t="s">
        <v>24</v>
      </c>
      <c r="O5" s="115" t="s">
        <v>21</v>
      </c>
    </row>
    <row r="6" spans="1:15" ht="18.600000000000001" thickBot="1" x14ac:dyDescent="0.35">
      <c r="A6" s="130" t="s">
        <v>181</v>
      </c>
      <c r="B6" s="131"/>
      <c r="C6" s="43"/>
      <c r="D6" s="33"/>
      <c r="E6" s="44"/>
      <c r="F6" s="34"/>
      <c r="G6" s="35"/>
      <c r="H6" s="36"/>
      <c r="I6" s="37"/>
      <c r="J6" s="38"/>
      <c r="K6" s="39"/>
      <c r="L6" s="36"/>
      <c r="M6" s="40"/>
      <c r="N6" s="37"/>
      <c r="O6" s="41"/>
    </row>
    <row r="7" spans="1:15" ht="18.600000000000001" thickBot="1" x14ac:dyDescent="0.35">
      <c r="A7" s="130" t="s">
        <v>33</v>
      </c>
      <c r="B7" s="131"/>
      <c r="C7" s="43"/>
      <c r="D7" s="33"/>
      <c r="E7" s="44"/>
      <c r="F7" s="34"/>
      <c r="G7" s="35"/>
      <c r="H7" s="36"/>
      <c r="I7" s="37"/>
      <c r="J7" s="38"/>
      <c r="K7" s="39"/>
      <c r="L7" s="36"/>
      <c r="M7" s="40"/>
      <c r="N7" s="37"/>
      <c r="O7" s="41"/>
    </row>
    <row r="8" spans="1:15" ht="15" thickBot="1" x14ac:dyDescent="0.35">
      <c r="A8" s="63"/>
      <c r="B8" s="23"/>
      <c r="C8" s="43"/>
      <c r="D8" s="33"/>
      <c r="E8" s="44"/>
      <c r="F8" s="34"/>
      <c r="G8" s="35"/>
      <c r="H8" s="36"/>
      <c r="I8" s="37"/>
      <c r="J8" s="38"/>
      <c r="K8" s="39"/>
      <c r="L8" s="36"/>
      <c r="M8" s="40"/>
      <c r="N8" s="37"/>
      <c r="O8" s="41"/>
    </row>
    <row r="9" spans="1:15" s="42" customFormat="1" ht="16.2" thickBot="1" x14ac:dyDescent="0.35">
      <c r="A9" s="63"/>
      <c r="B9" s="118" t="s">
        <v>27</v>
      </c>
      <c r="C9" s="45"/>
      <c r="D9" s="46"/>
      <c r="E9" s="44"/>
      <c r="F9" s="34"/>
      <c r="G9" s="35"/>
      <c r="H9" s="36"/>
      <c r="I9" s="37"/>
      <c r="J9" s="39"/>
      <c r="K9" s="39"/>
      <c r="L9" s="36"/>
      <c r="M9" s="47"/>
      <c r="N9" s="37"/>
      <c r="O9" s="41"/>
    </row>
    <row r="10" spans="1:15" x14ac:dyDescent="0.3">
      <c r="A10" s="63">
        <v>1</v>
      </c>
      <c r="B10" s="75" t="s">
        <v>119</v>
      </c>
      <c r="C10" s="77">
        <v>10</v>
      </c>
      <c r="D10" s="85">
        <v>0.1</v>
      </c>
      <c r="E10" s="14">
        <f t="shared" ref="E10:E16" si="0">C10+(C10*D10)</f>
        <v>11</v>
      </c>
      <c r="F10" s="17" t="s">
        <v>29</v>
      </c>
      <c r="G10" s="15"/>
      <c r="H10" s="21" t="s">
        <v>125</v>
      </c>
      <c r="I10" s="12">
        <f t="shared" ref="I10" si="1">IF(H10="C",(G10/100)*E10,IF(H10="M",(G10/1000)*E10,G10*E10))</f>
        <v>0</v>
      </c>
      <c r="J10" s="111">
        <f t="shared" ref="J10" si="2">$O$4</f>
        <v>70</v>
      </c>
      <c r="K10" s="55"/>
      <c r="L10" s="21" t="s">
        <v>125</v>
      </c>
      <c r="M10" s="13">
        <f t="shared" ref="M10" si="3">IF(L10="C",(K10/100)*E10,IF(L10="M",(K10/1000)*E10,K10*E10))</f>
        <v>0</v>
      </c>
      <c r="N10" s="12">
        <f t="shared" ref="N10" si="4">M10*J10</f>
        <v>0</v>
      </c>
      <c r="O10" s="16">
        <f t="shared" ref="O10" si="5">N10+I10</f>
        <v>0</v>
      </c>
    </row>
    <row r="11" spans="1:15" s="88" customFormat="1" x14ac:dyDescent="0.3">
      <c r="A11" s="93"/>
      <c r="B11" s="55" t="s">
        <v>124</v>
      </c>
      <c r="C11" s="21">
        <f>ROUNDUP(C10*1.5%,0)</f>
        <v>1</v>
      </c>
      <c r="D11" s="85">
        <v>0</v>
      </c>
      <c r="E11" s="14">
        <f t="shared" si="0"/>
        <v>1</v>
      </c>
      <c r="F11" s="17" t="s">
        <v>26</v>
      </c>
      <c r="G11" s="15"/>
      <c r="H11" s="21" t="s">
        <v>125</v>
      </c>
      <c r="I11" s="12">
        <f t="shared" ref="I11:I16" si="6">IF(H11="C",(G11/100)*E11,IF(H11="M",(G11/1000)*E11,G11*E11))</f>
        <v>0</v>
      </c>
      <c r="J11" s="111">
        <f t="shared" ref="J11:J22" si="7">$O$4</f>
        <v>70</v>
      </c>
      <c r="K11" s="55"/>
      <c r="L11" s="21" t="s">
        <v>125</v>
      </c>
      <c r="M11" s="13">
        <f t="shared" ref="M11:M16" si="8">IF(L11="C",(K11/100)*E11,IF(L11="M",(K11/1000)*E11,K11*E11))</f>
        <v>0</v>
      </c>
      <c r="N11" s="12">
        <f t="shared" ref="N11:N16" si="9">M11*J11</f>
        <v>0</v>
      </c>
      <c r="O11" s="16">
        <f t="shared" ref="O11:O16" si="10">N11+I11</f>
        <v>0</v>
      </c>
    </row>
    <row r="12" spans="1:15" s="88" customFormat="1" x14ac:dyDescent="0.3">
      <c r="A12" s="93"/>
      <c r="B12" s="55" t="s">
        <v>126</v>
      </c>
      <c r="C12" s="21">
        <f>ROUNDUP(C10*2%*2,0)</f>
        <v>1</v>
      </c>
      <c r="D12" s="85">
        <v>0</v>
      </c>
      <c r="E12" s="14">
        <f t="shared" si="0"/>
        <v>1</v>
      </c>
      <c r="F12" s="17" t="s">
        <v>26</v>
      </c>
      <c r="G12" s="15"/>
      <c r="H12" s="21" t="s">
        <v>125</v>
      </c>
      <c r="I12" s="12">
        <f t="shared" si="6"/>
        <v>0</v>
      </c>
      <c r="J12" s="111">
        <f t="shared" si="7"/>
        <v>70</v>
      </c>
      <c r="K12" s="55"/>
      <c r="L12" s="21" t="s">
        <v>125</v>
      </c>
      <c r="M12" s="13">
        <f t="shared" si="8"/>
        <v>0</v>
      </c>
      <c r="N12" s="12">
        <f t="shared" si="9"/>
        <v>0</v>
      </c>
      <c r="O12" s="16">
        <f t="shared" si="10"/>
        <v>0</v>
      </c>
    </row>
    <row r="13" spans="1:15" s="88" customFormat="1" x14ac:dyDescent="0.3">
      <c r="A13" s="93"/>
      <c r="B13" s="55" t="s">
        <v>127</v>
      </c>
      <c r="C13" s="21">
        <f>ROUNDUP(C10*2%*1,0)</f>
        <v>1</v>
      </c>
      <c r="D13" s="85">
        <v>0</v>
      </c>
      <c r="E13" s="14">
        <f t="shared" si="0"/>
        <v>1</v>
      </c>
      <c r="F13" s="17" t="s">
        <v>26</v>
      </c>
      <c r="G13" s="15"/>
      <c r="H13" s="21" t="s">
        <v>125</v>
      </c>
      <c r="I13" s="12">
        <f t="shared" si="6"/>
        <v>0</v>
      </c>
      <c r="J13" s="111">
        <f t="shared" si="7"/>
        <v>70</v>
      </c>
      <c r="K13" s="55"/>
      <c r="L13" s="21" t="s">
        <v>125</v>
      </c>
      <c r="M13" s="13">
        <f t="shared" si="8"/>
        <v>0</v>
      </c>
      <c r="N13" s="12">
        <f t="shared" si="9"/>
        <v>0</v>
      </c>
      <c r="O13" s="16">
        <f t="shared" si="10"/>
        <v>0</v>
      </c>
    </row>
    <row r="14" spans="1:15" s="88" customFormat="1" x14ac:dyDescent="0.3">
      <c r="A14" s="93"/>
      <c r="B14" s="55" t="s">
        <v>128</v>
      </c>
      <c r="C14" s="21">
        <f>ROUNDUP(C10*2%,0)</f>
        <v>1</v>
      </c>
      <c r="D14" s="85">
        <v>0</v>
      </c>
      <c r="E14" s="14">
        <f t="shared" si="0"/>
        <v>1</v>
      </c>
      <c r="F14" s="17" t="s">
        <v>26</v>
      </c>
      <c r="G14" s="15"/>
      <c r="H14" s="21" t="s">
        <v>125</v>
      </c>
      <c r="I14" s="12">
        <f t="shared" si="6"/>
        <v>0</v>
      </c>
      <c r="J14" s="111">
        <f t="shared" si="7"/>
        <v>70</v>
      </c>
      <c r="K14" s="55"/>
      <c r="L14" s="21" t="s">
        <v>125</v>
      </c>
      <c r="M14" s="13">
        <f t="shared" si="8"/>
        <v>0</v>
      </c>
      <c r="N14" s="12">
        <f t="shared" si="9"/>
        <v>0</v>
      </c>
      <c r="O14" s="16">
        <f t="shared" si="10"/>
        <v>0</v>
      </c>
    </row>
    <row r="15" spans="1:15" s="88" customFormat="1" x14ac:dyDescent="0.3">
      <c r="A15" s="93"/>
      <c r="B15" s="55" t="s">
        <v>129</v>
      </c>
      <c r="C15" s="21">
        <f>ROUNDUP(C10/15,0)</f>
        <v>1</v>
      </c>
      <c r="D15" s="85">
        <v>0</v>
      </c>
      <c r="E15" s="14">
        <f t="shared" si="0"/>
        <v>1</v>
      </c>
      <c r="F15" s="17" t="s">
        <v>26</v>
      </c>
      <c r="G15" s="15"/>
      <c r="H15" s="21" t="s">
        <v>125</v>
      </c>
      <c r="I15" s="12">
        <f t="shared" si="6"/>
        <v>0</v>
      </c>
      <c r="J15" s="111">
        <f t="shared" si="7"/>
        <v>70</v>
      </c>
      <c r="K15" s="55"/>
      <c r="L15" s="21" t="s">
        <v>125</v>
      </c>
      <c r="M15" s="13">
        <f t="shared" si="8"/>
        <v>0</v>
      </c>
      <c r="N15" s="12">
        <f t="shared" si="9"/>
        <v>0</v>
      </c>
      <c r="O15" s="16">
        <f t="shared" si="10"/>
        <v>0</v>
      </c>
    </row>
    <row r="16" spans="1:15" s="88" customFormat="1" x14ac:dyDescent="0.3">
      <c r="A16" s="93"/>
      <c r="B16" s="55" t="s">
        <v>130</v>
      </c>
      <c r="C16" s="21">
        <f>ROUNDUP(C10/15,0)</f>
        <v>1</v>
      </c>
      <c r="D16" s="85">
        <v>0</v>
      </c>
      <c r="E16" s="14">
        <f t="shared" si="0"/>
        <v>1</v>
      </c>
      <c r="F16" s="17" t="s">
        <v>26</v>
      </c>
      <c r="G16" s="15"/>
      <c r="H16" s="21" t="s">
        <v>125</v>
      </c>
      <c r="I16" s="12">
        <f t="shared" si="6"/>
        <v>0</v>
      </c>
      <c r="J16" s="111">
        <f t="shared" si="7"/>
        <v>70</v>
      </c>
      <c r="K16" s="55"/>
      <c r="L16" s="21" t="s">
        <v>125</v>
      </c>
      <c r="M16" s="13">
        <f t="shared" si="8"/>
        <v>0</v>
      </c>
      <c r="N16" s="12">
        <f t="shared" si="9"/>
        <v>0</v>
      </c>
      <c r="O16" s="16">
        <f t="shared" si="10"/>
        <v>0</v>
      </c>
    </row>
    <row r="17" spans="1:15" s="88" customFormat="1" x14ac:dyDescent="0.3">
      <c r="A17" s="112"/>
      <c r="B17" s="55"/>
      <c r="C17" s="21"/>
      <c r="D17" s="85"/>
      <c r="E17" s="14"/>
      <c r="F17" s="17"/>
      <c r="G17" s="15"/>
      <c r="H17" s="21"/>
      <c r="I17" s="12"/>
      <c r="J17" s="111"/>
      <c r="K17" s="55"/>
      <c r="L17" s="21"/>
      <c r="M17" s="13"/>
      <c r="N17" s="12"/>
      <c r="O17" s="16"/>
    </row>
    <row r="18" spans="1:15" s="88" customFormat="1" x14ac:dyDescent="0.3">
      <c r="A18" s="63">
        <v>2</v>
      </c>
      <c r="B18" s="75" t="s">
        <v>120</v>
      </c>
      <c r="C18" s="77">
        <v>100</v>
      </c>
      <c r="D18" s="85">
        <v>0.1</v>
      </c>
      <c r="E18" s="14">
        <f t="shared" ref="E18:E20" si="11">C18+(C18*D18)</f>
        <v>110</v>
      </c>
      <c r="F18" s="17" t="s">
        <v>29</v>
      </c>
      <c r="G18" s="15"/>
      <c r="H18" s="21" t="s">
        <v>125</v>
      </c>
      <c r="I18" s="89">
        <f t="shared" ref="I18" si="12">IF(H18="C",(G18/100)*E18,IF(H18="M",(G18/1000)*E18,G18*E18))</f>
        <v>0</v>
      </c>
      <c r="J18" s="87">
        <f t="shared" ref="J18" si="13">$O$4</f>
        <v>70</v>
      </c>
      <c r="K18" s="55"/>
      <c r="L18" s="21" t="s">
        <v>125</v>
      </c>
      <c r="M18" s="91">
        <f>IF(L18="C",(K18/100)*E18,IF(L18="M",(K18/1000)*E18,K18*E18))</f>
        <v>0</v>
      </c>
      <c r="N18" s="89">
        <f>M18*J18</f>
        <v>0</v>
      </c>
      <c r="O18" s="92">
        <f>N18+I18</f>
        <v>0</v>
      </c>
    </row>
    <row r="19" spans="1:15" s="88" customFormat="1" x14ac:dyDescent="0.3">
      <c r="A19" s="93"/>
      <c r="B19" s="55" t="s">
        <v>131</v>
      </c>
      <c r="C19" s="21">
        <v>4</v>
      </c>
      <c r="D19" s="85">
        <v>0.1</v>
      </c>
      <c r="E19" s="14">
        <f t="shared" si="11"/>
        <v>4.4000000000000004</v>
      </c>
      <c r="F19" s="17" t="s">
        <v>26</v>
      </c>
      <c r="G19" s="15"/>
      <c r="H19" s="21" t="s">
        <v>125</v>
      </c>
      <c r="I19" s="89">
        <f t="shared" ref="I19:I20" si="14">IF(H19="C",(G19/100)*E19,IF(H19="M",(G19/1000)*E19,G19*E19))</f>
        <v>0</v>
      </c>
      <c r="J19" s="87">
        <f t="shared" si="7"/>
        <v>70</v>
      </c>
      <c r="K19" s="55"/>
      <c r="L19" s="21" t="s">
        <v>43</v>
      </c>
      <c r="M19" s="91">
        <f t="shared" ref="M19:M20" si="15">IF(L19="C",(K19/100)*E19,IF(L19="M",(K19/1000)*E19,K19*E19))</f>
        <v>0</v>
      </c>
      <c r="N19" s="89">
        <f t="shared" ref="N19:N20" si="16">M19*J19</f>
        <v>0</v>
      </c>
      <c r="O19" s="92">
        <f t="shared" ref="O19:O20" si="17">N19+I19</f>
        <v>0</v>
      </c>
    </row>
    <row r="20" spans="1:15" s="88" customFormat="1" x14ac:dyDescent="0.3">
      <c r="A20" s="93"/>
      <c r="B20" s="55" t="s">
        <v>132</v>
      </c>
      <c r="C20" s="21">
        <v>10</v>
      </c>
      <c r="D20" s="85">
        <v>0.1</v>
      </c>
      <c r="E20" s="14">
        <f t="shared" si="11"/>
        <v>11</v>
      </c>
      <c r="F20" s="17" t="s">
        <v>26</v>
      </c>
      <c r="G20" s="15"/>
      <c r="H20" s="21" t="s">
        <v>125</v>
      </c>
      <c r="I20" s="89">
        <f t="shared" si="14"/>
        <v>0</v>
      </c>
      <c r="J20" s="87">
        <f t="shared" si="7"/>
        <v>70</v>
      </c>
      <c r="K20" s="55"/>
      <c r="L20" s="21" t="s">
        <v>43</v>
      </c>
      <c r="M20" s="91">
        <f t="shared" si="15"/>
        <v>0</v>
      </c>
      <c r="N20" s="89">
        <f t="shared" si="16"/>
        <v>0</v>
      </c>
      <c r="O20" s="92">
        <f t="shared" si="17"/>
        <v>0</v>
      </c>
    </row>
    <row r="21" spans="1:15" s="88" customFormat="1" x14ac:dyDescent="0.3">
      <c r="A21" s="93"/>
      <c r="B21" s="55" t="s">
        <v>133</v>
      </c>
      <c r="C21" s="21">
        <f>ROUNDUP(C18*4%*1,0)</f>
        <v>4</v>
      </c>
      <c r="D21" s="85">
        <v>0.1</v>
      </c>
      <c r="E21" s="14">
        <f>C21+(C21*D21)</f>
        <v>4.4000000000000004</v>
      </c>
      <c r="F21" s="17" t="s">
        <v>26</v>
      </c>
      <c r="G21" s="15"/>
      <c r="H21" s="21" t="s">
        <v>125</v>
      </c>
      <c r="I21" s="89">
        <f>IF(H21="C",(G21/100)*E21,IF(H21="M",(G21/1000)*E21,G21*E21))</f>
        <v>0</v>
      </c>
      <c r="J21" s="87">
        <f t="shared" si="7"/>
        <v>70</v>
      </c>
      <c r="K21" s="55"/>
      <c r="L21" s="21" t="s">
        <v>43</v>
      </c>
      <c r="M21" s="91">
        <f>IF(L21="C",(K21/100)*E21,IF(L21="M",(K21/1000)*E21,K21*E21))</f>
        <v>0</v>
      </c>
      <c r="N21" s="89">
        <f>M21*J21</f>
        <v>0</v>
      </c>
      <c r="O21" s="92">
        <f>N21+I21</f>
        <v>0</v>
      </c>
    </row>
    <row r="22" spans="1:15" s="88" customFormat="1" x14ac:dyDescent="0.3">
      <c r="A22" s="93"/>
      <c r="B22" s="55" t="s">
        <v>134</v>
      </c>
      <c r="C22" s="21">
        <f>ROUNDUP(C18/18,0)+ROUNDUP(C18*2%,0)</f>
        <v>8</v>
      </c>
      <c r="D22" s="85">
        <v>0.1</v>
      </c>
      <c r="E22" s="14">
        <f t="shared" ref="E22" si="18">C22+(C22*D22)</f>
        <v>8.8000000000000007</v>
      </c>
      <c r="F22" s="17" t="s">
        <v>26</v>
      </c>
      <c r="G22" s="15"/>
      <c r="H22" s="21" t="s">
        <v>125</v>
      </c>
      <c r="I22" s="89">
        <f t="shared" ref="I22" si="19">IF(H22="C",(G22/100)*E22,IF(H22="M",(G22/1000)*E22,G22*E22))</f>
        <v>0</v>
      </c>
      <c r="J22" s="87">
        <f t="shared" si="7"/>
        <v>70</v>
      </c>
      <c r="K22" s="55"/>
      <c r="L22" s="21" t="s">
        <v>125</v>
      </c>
      <c r="M22" s="91">
        <f t="shared" ref="M22" si="20">IF(L22="C",(K22/100)*E22,IF(L22="M",(K22/1000)*E22,K22*E22))</f>
        <v>0</v>
      </c>
      <c r="N22" s="89">
        <f t="shared" ref="N22" si="21">M22*J22</f>
        <v>0</v>
      </c>
      <c r="O22" s="92">
        <f t="shared" ref="O22" si="22">N22+I22</f>
        <v>0</v>
      </c>
    </row>
    <row r="23" spans="1:15" s="88" customFormat="1" ht="15" thickBot="1" x14ac:dyDescent="0.35">
      <c r="A23" s="93"/>
      <c r="B23" s="55"/>
      <c r="C23" s="21"/>
      <c r="D23" s="85"/>
      <c r="E23" s="14"/>
      <c r="F23" s="17"/>
      <c r="G23" s="15"/>
      <c r="H23" s="21"/>
      <c r="I23" s="89"/>
      <c r="J23" s="90"/>
      <c r="K23" s="55"/>
      <c r="L23" s="21"/>
      <c r="M23" s="91"/>
      <c r="N23" s="89"/>
      <c r="O23" s="92"/>
    </row>
    <row r="24" spans="1:15" ht="16.2" thickBot="1" x14ac:dyDescent="0.35">
      <c r="A24" s="63"/>
      <c r="B24" s="118" t="s">
        <v>30</v>
      </c>
      <c r="C24" s="81"/>
      <c r="D24" s="33"/>
      <c r="E24" s="44"/>
      <c r="F24" s="34"/>
      <c r="G24" s="15"/>
      <c r="H24" s="36"/>
      <c r="I24" s="37"/>
      <c r="J24" s="38"/>
      <c r="K24" s="55"/>
      <c r="L24" s="36"/>
      <c r="M24" s="40"/>
      <c r="N24" s="61"/>
      <c r="O24" s="41"/>
    </row>
    <row r="25" spans="1:15" x14ac:dyDescent="0.3">
      <c r="A25" s="63">
        <v>1</v>
      </c>
      <c r="B25" s="75" t="s">
        <v>122</v>
      </c>
      <c r="C25" s="77">
        <v>10</v>
      </c>
      <c r="D25" s="85">
        <v>0.1</v>
      </c>
      <c r="E25" s="14">
        <f t="shared" ref="E25" si="23">C25+(C25*D25)</f>
        <v>11</v>
      </c>
      <c r="F25" s="17" t="s">
        <v>29</v>
      </c>
      <c r="G25" s="15"/>
      <c r="H25" s="21" t="s">
        <v>42</v>
      </c>
      <c r="I25" s="12">
        <f t="shared" ref="I25" si="24">IF(H25="C",(G25/100)*E25,IF(H25="M",(G25/1000)*E25,G25*E25))</f>
        <v>0</v>
      </c>
      <c r="J25" s="87">
        <f t="shared" ref="J25" si="25">$O$4</f>
        <v>70</v>
      </c>
      <c r="K25" s="55"/>
      <c r="L25" s="21" t="s">
        <v>42</v>
      </c>
      <c r="M25" s="13">
        <f t="shared" ref="M25" si="26">IF(L25="C",(K25/100)*E25,IF(L25="M",(K25/1000)*E25,K25*E25))</f>
        <v>0</v>
      </c>
      <c r="N25" s="12">
        <f t="shared" ref="N25" si="27">M25*J25</f>
        <v>0</v>
      </c>
      <c r="O25" s="16">
        <f t="shared" ref="O25" si="28">N25+I25</f>
        <v>0</v>
      </c>
    </row>
    <row r="26" spans="1:15" x14ac:dyDescent="0.3">
      <c r="A26" s="63">
        <v>2</v>
      </c>
      <c r="B26" s="75" t="s">
        <v>121</v>
      </c>
      <c r="C26" s="77">
        <f>3*110</f>
        <v>330</v>
      </c>
      <c r="D26" s="85">
        <v>0.1</v>
      </c>
      <c r="E26" s="14">
        <f t="shared" ref="E26" si="29">C26+(C26*D26)</f>
        <v>363</v>
      </c>
      <c r="F26" s="17" t="s">
        <v>29</v>
      </c>
      <c r="G26" s="15"/>
      <c r="H26" s="21" t="s">
        <v>42</v>
      </c>
      <c r="I26" s="12">
        <f t="shared" ref="I26" si="30">IF(H26="C",(G26/100)*E26,IF(H26="M",(G26/1000)*E26,G26*E26))</f>
        <v>0</v>
      </c>
      <c r="J26" s="87">
        <f t="shared" ref="J26" si="31">$O$4</f>
        <v>70</v>
      </c>
      <c r="K26" s="55"/>
      <c r="L26" s="21" t="s">
        <v>42</v>
      </c>
      <c r="M26" s="13">
        <f t="shared" ref="M26" si="32">IF(L26="C",(K26/100)*E26,IF(L26="M",(K26/1000)*E26,K26*E26))</f>
        <v>0</v>
      </c>
      <c r="N26" s="12">
        <f t="shared" ref="N26" si="33">M26*J26</f>
        <v>0</v>
      </c>
      <c r="O26" s="16">
        <f t="shared" ref="O26" si="34">N26+I26</f>
        <v>0</v>
      </c>
    </row>
    <row r="27" spans="1:15" ht="15" thickBot="1" x14ac:dyDescent="0.35">
      <c r="A27" s="63"/>
      <c r="B27" s="62"/>
      <c r="C27" s="81"/>
      <c r="D27" s="20"/>
      <c r="E27" s="14"/>
      <c r="F27" s="21"/>
      <c r="G27" s="15"/>
      <c r="H27" s="21"/>
      <c r="I27" s="64"/>
      <c r="J27" s="56"/>
      <c r="K27" s="55"/>
      <c r="L27" s="21"/>
      <c r="M27" s="13"/>
      <c r="N27" s="12"/>
      <c r="O27" s="16"/>
    </row>
    <row r="28" spans="1:15" s="42" customFormat="1" ht="16.2" thickBot="1" x14ac:dyDescent="0.35">
      <c r="A28" s="63"/>
      <c r="B28" s="118" t="s">
        <v>37</v>
      </c>
      <c r="C28" s="83"/>
      <c r="D28" s="46"/>
      <c r="E28" s="44"/>
      <c r="F28" s="34"/>
      <c r="G28" s="15"/>
      <c r="H28" s="36"/>
      <c r="I28" s="37"/>
      <c r="J28" s="39"/>
      <c r="K28" s="55"/>
      <c r="L28" s="36"/>
      <c r="M28" s="47"/>
      <c r="N28" s="37"/>
      <c r="O28" s="41"/>
    </row>
    <row r="29" spans="1:15" x14ac:dyDescent="0.3">
      <c r="A29" s="63">
        <v>1</v>
      </c>
      <c r="B29" s="75" t="s">
        <v>166</v>
      </c>
      <c r="C29" s="77">
        <v>1</v>
      </c>
      <c r="D29" s="85">
        <v>0</v>
      </c>
      <c r="E29" s="14">
        <f t="shared" ref="E29:E30" si="35">C29+(C29*D29)</f>
        <v>1</v>
      </c>
      <c r="F29" s="17" t="s">
        <v>26</v>
      </c>
      <c r="G29" s="15"/>
      <c r="H29" s="21" t="s">
        <v>43</v>
      </c>
      <c r="I29" s="15">
        <f t="shared" ref="I29:I30" si="36">IF(H29="C",(G29/100)*E29,IF(H29="M",(G29/1000)*E29,G29*E29))</f>
        <v>0</v>
      </c>
      <c r="J29" s="56">
        <f t="shared" ref="J29:J30" si="37">$O$4</f>
        <v>70</v>
      </c>
      <c r="K29" s="55"/>
      <c r="L29" s="21" t="s">
        <v>43</v>
      </c>
      <c r="M29" s="13">
        <f t="shared" ref="M29:M30" si="38">IF(L29="C",(K29/100)*E29,IF(L29="M",(K29/1000)*E29,K29*E29))</f>
        <v>0</v>
      </c>
      <c r="N29" s="12">
        <f t="shared" ref="N29:N30" si="39">M29*J29</f>
        <v>0</v>
      </c>
      <c r="O29" s="16">
        <f t="shared" ref="O29:O30" si="40">N29+I29</f>
        <v>0</v>
      </c>
    </row>
    <row r="30" spans="1:15" x14ac:dyDescent="0.3">
      <c r="A30" s="63">
        <v>2</v>
      </c>
      <c r="B30" s="75" t="s">
        <v>112</v>
      </c>
      <c r="C30" s="77">
        <v>1</v>
      </c>
      <c r="D30" s="85">
        <v>0</v>
      </c>
      <c r="E30" s="14">
        <f t="shared" si="35"/>
        <v>1</v>
      </c>
      <c r="F30" s="17" t="s">
        <v>26</v>
      </c>
      <c r="G30" s="15"/>
      <c r="H30" s="21" t="s">
        <v>43</v>
      </c>
      <c r="I30" s="15">
        <f t="shared" si="36"/>
        <v>0</v>
      </c>
      <c r="J30" s="56">
        <f t="shared" si="37"/>
        <v>70</v>
      </c>
      <c r="K30" s="55"/>
      <c r="L30" s="21" t="s">
        <v>43</v>
      </c>
      <c r="M30" s="13">
        <f t="shared" si="38"/>
        <v>0</v>
      </c>
      <c r="N30" s="12">
        <f t="shared" si="39"/>
        <v>0</v>
      </c>
      <c r="O30" s="16">
        <f t="shared" si="40"/>
        <v>0</v>
      </c>
    </row>
    <row r="31" spans="1:15" ht="15" thickBot="1" x14ac:dyDescent="0.35">
      <c r="A31" s="63"/>
      <c r="B31" s="62"/>
      <c r="C31" s="81"/>
      <c r="D31" s="20"/>
      <c r="E31" s="14"/>
      <c r="F31" s="21"/>
      <c r="G31" s="15"/>
      <c r="H31" s="21"/>
      <c r="I31" s="64"/>
      <c r="J31" s="56"/>
      <c r="K31" s="55"/>
      <c r="L31" s="21"/>
      <c r="M31" s="13"/>
      <c r="N31" s="12"/>
      <c r="O31" s="16"/>
    </row>
    <row r="32" spans="1:15" s="42" customFormat="1" ht="16.2" thickBot="1" x14ac:dyDescent="0.35">
      <c r="A32" s="63"/>
      <c r="B32" s="118" t="s">
        <v>39</v>
      </c>
      <c r="C32" s="83"/>
      <c r="D32" s="46"/>
      <c r="E32" s="44"/>
      <c r="F32" s="34"/>
      <c r="G32" s="15"/>
      <c r="H32" s="36"/>
      <c r="I32" s="37"/>
      <c r="J32" s="39"/>
      <c r="K32" s="55"/>
      <c r="L32" s="36"/>
      <c r="M32" s="47"/>
      <c r="N32" s="37"/>
      <c r="O32" s="41"/>
    </row>
    <row r="33" spans="1:15" x14ac:dyDescent="0.3">
      <c r="A33" s="63">
        <v>1</v>
      </c>
      <c r="B33" s="75" t="s">
        <v>113</v>
      </c>
      <c r="C33" s="77">
        <v>1</v>
      </c>
      <c r="D33" s="85">
        <v>0</v>
      </c>
      <c r="E33" s="14">
        <f t="shared" ref="E33:E35" si="41">C33+(C33*D33)</f>
        <v>1</v>
      </c>
      <c r="F33" s="17" t="s">
        <v>26</v>
      </c>
      <c r="G33" s="15"/>
      <c r="H33" s="21" t="s">
        <v>43</v>
      </c>
      <c r="I33" s="15">
        <f t="shared" ref="I33:I35" si="42">IF(H33="C",(G33/100)*E33,IF(H33="M",(G33/1000)*E33,G33*E33))</f>
        <v>0</v>
      </c>
      <c r="J33" s="56">
        <f t="shared" ref="J33:J35" si="43">$O$4</f>
        <v>70</v>
      </c>
      <c r="K33" s="55"/>
      <c r="L33" s="21" t="s">
        <v>43</v>
      </c>
      <c r="M33" s="13">
        <f t="shared" ref="M33:M35" si="44">IF(L33="C",(K33/100)*E33,IF(L33="M",(K33/1000)*E33,K33*E33))</f>
        <v>0</v>
      </c>
      <c r="N33" s="12">
        <f t="shared" ref="N33:N35" si="45">M33*J33</f>
        <v>0</v>
      </c>
      <c r="O33" s="16">
        <f t="shared" ref="O33:O35" si="46">N33+I33</f>
        <v>0</v>
      </c>
    </row>
    <row r="34" spans="1:15" x14ac:dyDescent="0.3">
      <c r="A34" s="63">
        <v>2</v>
      </c>
      <c r="B34" s="75" t="s">
        <v>114</v>
      </c>
      <c r="C34" s="77">
        <v>5</v>
      </c>
      <c r="D34" s="85">
        <v>0</v>
      </c>
      <c r="E34" s="14">
        <f t="shared" si="41"/>
        <v>5</v>
      </c>
      <c r="F34" s="17" t="s">
        <v>26</v>
      </c>
      <c r="G34" s="15"/>
      <c r="H34" s="21" t="s">
        <v>43</v>
      </c>
      <c r="I34" s="15">
        <f t="shared" si="42"/>
        <v>0</v>
      </c>
      <c r="J34" s="56">
        <f t="shared" si="43"/>
        <v>70</v>
      </c>
      <c r="K34" s="55"/>
      <c r="L34" s="21" t="s">
        <v>43</v>
      </c>
      <c r="M34" s="13">
        <f t="shared" si="44"/>
        <v>0</v>
      </c>
      <c r="N34" s="12">
        <f t="shared" si="45"/>
        <v>0</v>
      </c>
      <c r="O34" s="16">
        <f t="shared" si="46"/>
        <v>0</v>
      </c>
    </row>
    <row r="35" spans="1:15" ht="28.8" x14ac:dyDescent="0.3">
      <c r="A35" s="63">
        <v>3</v>
      </c>
      <c r="B35" s="76" t="s">
        <v>135</v>
      </c>
      <c r="C35" s="77">
        <v>1</v>
      </c>
      <c r="D35" s="85">
        <v>0</v>
      </c>
      <c r="E35" s="14">
        <f t="shared" si="41"/>
        <v>1</v>
      </c>
      <c r="F35" s="17" t="s">
        <v>26</v>
      </c>
      <c r="G35" s="15"/>
      <c r="H35" s="21"/>
      <c r="I35" s="15">
        <f t="shared" si="42"/>
        <v>0</v>
      </c>
      <c r="J35" s="56">
        <f t="shared" si="43"/>
        <v>70</v>
      </c>
      <c r="K35" s="55"/>
      <c r="L35" s="21" t="s">
        <v>43</v>
      </c>
      <c r="M35" s="13">
        <f t="shared" si="44"/>
        <v>0</v>
      </c>
      <c r="N35" s="12">
        <f t="shared" si="45"/>
        <v>0</v>
      </c>
      <c r="O35" s="16">
        <f t="shared" si="46"/>
        <v>0</v>
      </c>
    </row>
    <row r="36" spans="1:15" ht="15" thickBot="1" x14ac:dyDescent="0.35">
      <c r="A36" s="63"/>
      <c r="B36" s="62"/>
      <c r="C36" s="81"/>
      <c r="D36" s="20"/>
      <c r="E36" s="14"/>
      <c r="F36" s="21"/>
      <c r="G36" s="15"/>
      <c r="H36" s="21"/>
      <c r="I36" s="64"/>
      <c r="J36" s="56"/>
      <c r="K36" s="55"/>
      <c r="L36" s="21"/>
      <c r="M36" s="13"/>
      <c r="N36" s="12"/>
      <c r="O36" s="16"/>
    </row>
    <row r="37" spans="1:15" s="42" customFormat="1" ht="16.2" thickBot="1" x14ac:dyDescent="0.35">
      <c r="A37" s="63"/>
      <c r="B37" s="118" t="s">
        <v>40</v>
      </c>
      <c r="C37" s="83"/>
      <c r="D37" s="46"/>
      <c r="E37" s="44"/>
      <c r="F37" s="34"/>
      <c r="G37" s="15"/>
      <c r="H37" s="36"/>
      <c r="I37" s="37"/>
      <c r="J37" s="39"/>
      <c r="K37" s="55"/>
      <c r="L37" s="36"/>
      <c r="M37" s="47"/>
      <c r="N37" s="37"/>
      <c r="O37" s="41"/>
    </row>
    <row r="38" spans="1:15" x14ac:dyDescent="0.3">
      <c r="A38" s="63">
        <v>1</v>
      </c>
      <c r="B38" s="75" t="s">
        <v>115</v>
      </c>
      <c r="C38" s="77">
        <f>30*8</f>
        <v>240</v>
      </c>
      <c r="D38" s="85">
        <v>0.1</v>
      </c>
      <c r="E38" s="14">
        <f>C38+(C38*D38)</f>
        <v>264</v>
      </c>
      <c r="F38" s="17" t="s">
        <v>118</v>
      </c>
      <c r="G38" s="15"/>
      <c r="H38" s="21" t="s">
        <v>42</v>
      </c>
      <c r="I38" s="15">
        <f>IF(H38="C",(G38/100)*E38,IF(H38="M",(G38/1000)*E38,G38*E38))</f>
        <v>0</v>
      </c>
      <c r="J38" s="56">
        <f t="shared" ref="J38:J40" si="47">$O$4</f>
        <v>70</v>
      </c>
      <c r="K38" s="55"/>
      <c r="L38" s="21" t="s">
        <v>42</v>
      </c>
      <c r="M38" s="13">
        <f>IF(L38="C",(K38/100)*E38,IF(L38="M",(K38/1000)*E38,K38*E38))</f>
        <v>0</v>
      </c>
      <c r="N38" s="12">
        <f>M38*J38</f>
        <v>0</v>
      </c>
      <c r="O38" s="16">
        <f>N38+I38</f>
        <v>0</v>
      </c>
    </row>
    <row r="39" spans="1:15" x14ac:dyDescent="0.3">
      <c r="A39" s="63">
        <v>2</v>
      </c>
      <c r="B39" s="75" t="s">
        <v>116</v>
      </c>
      <c r="C39" s="77">
        <v>3</v>
      </c>
      <c r="D39" s="85">
        <v>0</v>
      </c>
      <c r="E39" s="14">
        <f>C39+(C39*D39)</f>
        <v>3</v>
      </c>
      <c r="F39" s="17" t="s">
        <v>26</v>
      </c>
      <c r="G39" s="15"/>
      <c r="H39" s="21" t="s">
        <v>43</v>
      </c>
      <c r="I39" s="12">
        <f t="shared" ref="I39" si="48">IF(H39="C",(G39/100)*E39,IF(H39="M",(G39/1000)*E39,G39*E39))</f>
        <v>0</v>
      </c>
      <c r="J39" s="87">
        <f t="shared" si="47"/>
        <v>70</v>
      </c>
      <c r="K39" s="55"/>
      <c r="L39" s="21" t="s">
        <v>43</v>
      </c>
      <c r="M39" s="13">
        <f t="shared" ref="M39" si="49">IF(L39="C",(K39/100)*E39,IF(L39="M",(K39/1000)*E39,K39*E39))</f>
        <v>0</v>
      </c>
      <c r="N39" s="12">
        <f t="shared" ref="N39" si="50">M39*J39</f>
        <v>0</v>
      </c>
      <c r="O39" s="16">
        <f t="shared" ref="O39" si="51">N39+I39</f>
        <v>0</v>
      </c>
    </row>
    <row r="40" spans="1:15" x14ac:dyDescent="0.3">
      <c r="A40" s="63">
        <v>3</v>
      </c>
      <c r="B40" s="75" t="s">
        <v>117</v>
      </c>
      <c r="C40" s="77">
        <v>1</v>
      </c>
      <c r="D40" s="85">
        <v>0</v>
      </c>
      <c r="E40" s="14">
        <f>C40+(C40*D40)</f>
        <v>1</v>
      </c>
      <c r="F40" s="17" t="s">
        <v>26</v>
      </c>
      <c r="G40" s="15"/>
      <c r="H40" s="21" t="s">
        <v>43</v>
      </c>
      <c r="I40" s="15">
        <f>IF(H40="C",(G40/100)*E40,IF(H40="M",(G40/1000)*E40,G40*E40))</f>
        <v>0</v>
      </c>
      <c r="J40" s="56">
        <f t="shared" si="47"/>
        <v>70</v>
      </c>
      <c r="K40" s="55"/>
      <c r="L40" s="21" t="s">
        <v>43</v>
      </c>
      <c r="M40" s="13">
        <f>IF(L40="C",(K40/100)*E40,IF(L40="M",(K40/1000)*E40,K40*E40))</f>
        <v>0</v>
      </c>
      <c r="N40" s="12">
        <f>M40*J40</f>
        <v>0</v>
      </c>
      <c r="O40" s="16">
        <f>N40+I40</f>
        <v>0</v>
      </c>
    </row>
    <row r="41" spans="1:15" ht="15" thickBot="1" x14ac:dyDescent="0.35">
      <c r="A41" s="63"/>
      <c r="B41" s="55"/>
      <c r="C41" s="81"/>
      <c r="D41" s="33"/>
      <c r="E41" s="44"/>
      <c r="F41" s="34"/>
      <c r="G41" s="15"/>
      <c r="H41" s="36"/>
      <c r="I41" s="37"/>
      <c r="J41" s="38"/>
      <c r="K41" s="55"/>
      <c r="L41" s="36"/>
      <c r="M41" s="40"/>
      <c r="N41" s="61"/>
      <c r="O41" s="41"/>
    </row>
    <row r="42" spans="1:15" ht="18.600000000000001" thickBot="1" x14ac:dyDescent="0.35">
      <c r="A42" s="130" t="s">
        <v>36</v>
      </c>
      <c r="B42" s="131"/>
      <c r="C42" s="82"/>
      <c r="D42" s="33"/>
      <c r="E42" s="44"/>
      <c r="F42" s="34"/>
      <c r="G42" s="15"/>
      <c r="H42" s="36"/>
      <c r="I42" s="37"/>
      <c r="J42" s="38"/>
      <c r="K42" s="55"/>
      <c r="L42" s="36"/>
      <c r="M42" s="40"/>
      <c r="N42" s="37"/>
      <c r="O42" s="41"/>
    </row>
    <row r="43" spans="1:15" ht="15" thickBot="1" x14ac:dyDescent="0.35">
      <c r="A43" s="63"/>
      <c r="B43" s="23"/>
      <c r="C43" s="82"/>
      <c r="D43" s="33"/>
      <c r="E43" s="44"/>
      <c r="F43" s="34"/>
      <c r="G43" s="15"/>
      <c r="H43" s="36"/>
      <c r="I43" s="37"/>
      <c r="J43" s="38"/>
      <c r="K43" s="55"/>
      <c r="L43" s="36"/>
      <c r="M43" s="40"/>
      <c r="N43" s="37"/>
      <c r="O43" s="41"/>
    </row>
    <row r="44" spans="1:15" s="42" customFormat="1" ht="16.2" thickBot="1" x14ac:dyDescent="0.35">
      <c r="A44" s="63"/>
      <c r="B44" s="118" t="s">
        <v>27</v>
      </c>
      <c r="C44" s="83"/>
      <c r="D44" s="46"/>
      <c r="E44" s="44"/>
      <c r="F44" s="34"/>
      <c r="G44" s="15"/>
      <c r="H44" s="36"/>
      <c r="I44" s="37"/>
      <c r="J44" s="39"/>
      <c r="K44" s="55"/>
      <c r="L44" s="36"/>
      <c r="M44" s="47"/>
      <c r="N44" s="37"/>
      <c r="O44" s="41"/>
    </row>
    <row r="45" spans="1:15" x14ac:dyDescent="0.3">
      <c r="A45" s="63">
        <v>1</v>
      </c>
      <c r="B45" s="75" t="s">
        <v>73</v>
      </c>
      <c r="C45" s="78">
        <v>1485</v>
      </c>
      <c r="D45" s="85">
        <v>0.1</v>
      </c>
      <c r="E45" s="14">
        <f t="shared" ref="E45:E71" si="52">C45+(C45*D45)</f>
        <v>1633.5</v>
      </c>
      <c r="F45" s="17" t="s">
        <v>29</v>
      </c>
      <c r="G45" s="15"/>
      <c r="H45" s="21" t="s">
        <v>125</v>
      </c>
      <c r="I45" s="12">
        <f t="shared" ref="I45" si="53">IF(H45="C",(G45/100)*E45,IF(H45="M",(G45/1000)*E45,G45*E45))</f>
        <v>0</v>
      </c>
      <c r="J45" s="87">
        <f t="shared" ref="J45" si="54">$O$4</f>
        <v>70</v>
      </c>
      <c r="K45" s="55"/>
      <c r="L45" s="21" t="s">
        <v>125</v>
      </c>
      <c r="M45" s="13">
        <f t="shared" ref="M45" si="55">IF(L45="C",(K45/100)*E45,IF(L45="M",(K45/1000)*E45,K45*E45))</f>
        <v>0</v>
      </c>
      <c r="N45" s="12">
        <f t="shared" ref="N45" si="56">M45*J45</f>
        <v>0</v>
      </c>
      <c r="O45" s="16">
        <f t="shared" ref="O45" si="57">N45+I45</f>
        <v>0</v>
      </c>
    </row>
    <row r="46" spans="1:15" s="88" customFormat="1" x14ac:dyDescent="0.3">
      <c r="A46" s="101"/>
      <c r="B46" s="103" t="s">
        <v>136</v>
      </c>
      <c r="C46" s="94">
        <f>ROUNDUP(C45*1.5%,0)</f>
        <v>23</v>
      </c>
      <c r="D46" s="1">
        <v>0</v>
      </c>
      <c r="E46" s="14">
        <f t="shared" si="52"/>
        <v>23</v>
      </c>
      <c r="F46" s="17" t="s">
        <v>26</v>
      </c>
      <c r="G46" s="15"/>
      <c r="H46" s="21" t="s">
        <v>125</v>
      </c>
      <c r="I46" s="12">
        <f t="shared" ref="I46:I69" si="58">IF(H46="C",(G46/100)*E46,IF(H46="M",(G46/1000)*E46,G46*E46))</f>
        <v>0</v>
      </c>
      <c r="J46" s="87">
        <f t="shared" ref="J46:J52" si="59">$O$4</f>
        <v>70</v>
      </c>
      <c r="K46" s="55"/>
      <c r="L46" s="21" t="s">
        <v>125</v>
      </c>
      <c r="M46" s="13">
        <f t="shared" ref="M46:M69" si="60">IF(L46="C",(K46/100)*E46,IF(L46="M",(K46/1000)*E46,K46*E46))</f>
        <v>0</v>
      </c>
      <c r="N46" s="12">
        <f t="shared" ref="N46:N52" si="61">M46*J46</f>
        <v>0</v>
      </c>
      <c r="O46" s="16">
        <f t="shared" ref="O46:O52" si="62">N46+I46</f>
        <v>0</v>
      </c>
    </row>
    <row r="47" spans="1:15" s="88" customFormat="1" x14ac:dyDescent="0.3">
      <c r="A47" s="101"/>
      <c r="B47" s="103" t="s">
        <v>137</v>
      </c>
      <c r="C47" s="94">
        <f>ROUNDUP(C45/20,0)</f>
        <v>75</v>
      </c>
      <c r="D47" s="1">
        <v>0</v>
      </c>
      <c r="E47" s="14">
        <f t="shared" si="52"/>
        <v>75</v>
      </c>
      <c r="F47" s="17" t="s">
        <v>26</v>
      </c>
      <c r="G47" s="15"/>
      <c r="H47" s="21" t="s">
        <v>125</v>
      </c>
      <c r="I47" s="12">
        <f t="shared" si="58"/>
        <v>0</v>
      </c>
      <c r="J47" s="87">
        <f t="shared" si="59"/>
        <v>70</v>
      </c>
      <c r="K47" s="55"/>
      <c r="L47" s="21" t="s">
        <v>125</v>
      </c>
      <c r="M47" s="13">
        <f t="shared" si="60"/>
        <v>0</v>
      </c>
      <c r="N47" s="12">
        <f t="shared" si="61"/>
        <v>0</v>
      </c>
      <c r="O47" s="16">
        <f t="shared" si="62"/>
        <v>0</v>
      </c>
    </row>
    <row r="48" spans="1:15" s="88" customFormat="1" x14ac:dyDescent="0.3">
      <c r="A48" s="101"/>
      <c r="B48" s="103" t="s">
        <v>138</v>
      </c>
      <c r="C48" s="94">
        <f>ROUNDUP(C45/15,0)</f>
        <v>99</v>
      </c>
      <c r="D48" s="1">
        <v>0</v>
      </c>
      <c r="E48" s="14">
        <f t="shared" si="52"/>
        <v>99</v>
      </c>
      <c r="F48" s="17" t="s">
        <v>26</v>
      </c>
      <c r="G48" s="15"/>
      <c r="H48" s="21" t="s">
        <v>125</v>
      </c>
      <c r="I48" s="12">
        <f t="shared" si="58"/>
        <v>0</v>
      </c>
      <c r="J48" s="87">
        <f t="shared" si="59"/>
        <v>70</v>
      </c>
      <c r="K48" s="55"/>
      <c r="L48" s="21" t="s">
        <v>125</v>
      </c>
      <c r="M48" s="13">
        <f t="shared" si="60"/>
        <v>0</v>
      </c>
      <c r="N48" s="12">
        <f t="shared" si="61"/>
        <v>0</v>
      </c>
      <c r="O48" s="16">
        <f t="shared" si="62"/>
        <v>0</v>
      </c>
    </row>
    <row r="49" spans="1:15" s="88" customFormat="1" x14ac:dyDescent="0.3">
      <c r="A49" s="101"/>
      <c r="B49" s="103" t="s">
        <v>139</v>
      </c>
      <c r="C49" s="94">
        <f>ROUNDUP(C45*0.5%,0)</f>
        <v>8</v>
      </c>
      <c r="D49" s="1">
        <v>0</v>
      </c>
      <c r="E49" s="14">
        <f t="shared" si="52"/>
        <v>8</v>
      </c>
      <c r="F49" s="17" t="s">
        <v>26</v>
      </c>
      <c r="G49" s="15"/>
      <c r="H49" s="21" t="s">
        <v>125</v>
      </c>
      <c r="I49" s="12">
        <f t="shared" si="58"/>
        <v>0</v>
      </c>
      <c r="J49" s="87">
        <f t="shared" si="59"/>
        <v>70</v>
      </c>
      <c r="K49" s="55"/>
      <c r="L49" s="21" t="s">
        <v>125</v>
      </c>
      <c r="M49" s="13">
        <f t="shared" si="60"/>
        <v>0</v>
      </c>
      <c r="N49" s="12">
        <f t="shared" si="61"/>
        <v>0</v>
      </c>
      <c r="O49" s="16">
        <f t="shared" si="62"/>
        <v>0</v>
      </c>
    </row>
    <row r="50" spans="1:15" s="88" customFormat="1" x14ac:dyDescent="0.3">
      <c r="A50" s="101"/>
      <c r="B50" s="103" t="s">
        <v>140</v>
      </c>
      <c r="C50" s="94">
        <f>ROUNDUP(C45*0.5%,0)</f>
        <v>8</v>
      </c>
      <c r="D50" s="1">
        <v>0</v>
      </c>
      <c r="E50" s="14">
        <f t="shared" si="52"/>
        <v>8</v>
      </c>
      <c r="F50" s="17" t="s">
        <v>26</v>
      </c>
      <c r="G50" s="15"/>
      <c r="H50" s="21" t="s">
        <v>125</v>
      </c>
      <c r="I50" s="12">
        <f t="shared" si="58"/>
        <v>0</v>
      </c>
      <c r="J50" s="87">
        <f t="shared" si="59"/>
        <v>70</v>
      </c>
      <c r="K50" s="55"/>
      <c r="L50" s="21" t="s">
        <v>125</v>
      </c>
      <c r="M50" s="13">
        <f t="shared" si="60"/>
        <v>0</v>
      </c>
      <c r="N50" s="12">
        <f t="shared" si="61"/>
        <v>0</v>
      </c>
      <c r="O50" s="16">
        <f t="shared" si="62"/>
        <v>0</v>
      </c>
    </row>
    <row r="51" spans="1:15" s="88" customFormat="1" x14ac:dyDescent="0.3">
      <c r="A51" s="101"/>
      <c r="B51" s="103" t="s">
        <v>141</v>
      </c>
      <c r="C51" s="94">
        <f>ROUNDUP(C45/20,0)</f>
        <v>75</v>
      </c>
      <c r="D51" s="1">
        <v>0</v>
      </c>
      <c r="E51" s="14">
        <f t="shared" si="52"/>
        <v>75</v>
      </c>
      <c r="F51" s="17" t="s">
        <v>26</v>
      </c>
      <c r="G51" s="15"/>
      <c r="H51" s="21" t="s">
        <v>125</v>
      </c>
      <c r="I51" s="12">
        <f t="shared" si="58"/>
        <v>0</v>
      </c>
      <c r="J51" s="87">
        <f t="shared" si="59"/>
        <v>70</v>
      </c>
      <c r="K51" s="55"/>
      <c r="L51" s="21" t="s">
        <v>125</v>
      </c>
      <c r="M51" s="13">
        <f t="shared" si="60"/>
        <v>0</v>
      </c>
      <c r="N51" s="12">
        <f t="shared" si="61"/>
        <v>0</v>
      </c>
      <c r="O51" s="16">
        <f t="shared" si="62"/>
        <v>0</v>
      </c>
    </row>
    <row r="52" spans="1:15" s="88" customFormat="1" x14ac:dyDescent="0.3">
      <c r="A52" s="101"/>
      <c r="B52" s="103" t="s">
        <v>142</v>
      </c>
      <c r="C52" s="94">
        <f>ROUNDUP(C45/20,0)</f>
        <v>75</v>
      </c>
      <c r="D52" s="1">
        <v>0</v>
      </c>
      <c r="E52" s="14">
        <f t="shared" si="52"/>
        <v>75</v>
      </c>
      <c r="F52" s="17" t="s">
        <v>26</v>
      </c>
      <c r="G52" s="15"/>
      <c r="H52" s="21" t="s">
        <v>125</v>
      </c>
      <c r="I52" s="12">
        <f t="shared" si="58"/>
        <v>0</v>
      </c>
      <c r="J52" s="87">
        <f t="shared" si="59"/>
        <v>70</v>
      </c>
      <c r="K52" s="55"/>
      <c r="L52" s="21" t="s">
        <v>125</v>
      </c>
      <c r="M52" s="13">
        <f t="shared" si="60"/>
        <v>0</v>
      </c>
      <c r="N52" s="12">
        <f t="shared" si="61"/>
        <v>0</v>
      </c>
      <c r="O52" s="16">
        <f t="shared" si="62"/>
        <v>0</v>
      </c>
    </row>
    <row r="53" spans="1:15" s="88" customFormat="1" x14ac:dyDescent="0.3">
      <c r="A53" s="113"/>
      <c r="B53" s="103"/>
      <c r="C53" s="94"/>
      <c r="D53" s="1"/>
      <c r="E53" s="14"/>
      <c r="F53" s="17"/>
      <c r="G53" s="15"/>
      <c r="H53" s="21"/>
      <c r="I53" s="12"/>
      <c r="J53" s="87"/>
      <c r="K53" s="55"/>
      <c r="L53" s="21"/>
      <c r="M53" s="13"/>
      <c r="N53" s="12"/>
      <c r="O53" s="16"/>
    </row>
    <row r="54" spans="1:15" x14ac:dyDescent="0.3">
      <c r="A54" s="63">
        <v>2</v>
      </c>
      <c r="B54" s="75" t="s">
        <v>74</v>
      </c>
      <c r="C54" s="78">
        <v>249.29</v>
      </c>
      <c r="D54" s="85">
        <v>0.1</v>
      </c>
      <c r="E54" s="14">
        <f t="shared" ref="E54:E61" si="63">C54+(C54*D54)</f>
        <v>274.21899999999999</v>
      </c>
      <c r="F54" s="17" t="s">
        <v>29</v>
      </c>
      <c r="G54" s="15"/>
      <c r="H54" s="21" t="s">
        <v>125</v>
      </c>
      <c r="I54" s="12">
        <f t="shared" ref="I54" si="64">IF(H54="C",(G54/100)*E54,IF(H54="M",(G54/1000)*E54,G54*E54))</f>
        <v>0</v>
      </c>
      <c r="J54" s="87">
        <f t="shared" ref="J54" si="65">$O$4</f>
        <v>70</v>
      </c>
      <c r="K54" s="55"/>
      <c r="L54" s="21" t="s">
        <v>125</v>
      </c>
      <c r="M54" s="13">
        <f t="shared" ref="M54" si="66">IF(L54="C",(K54/100)*E54,IF(L54="M",(K54/1000)*E54,K54*E54))</f>
        <v>0</v>
      </c>
      <c r="N54" s="12">
        <f t="shared" ref="N54" si="67">M54*J54</f>
        <v>0</v>
      </c>
      <c r="O54" s="16">
        <f t="shared" ref="O54" si="68">N54+I54</f>
        <v>0</v>
      </c>
    </row>
    <row r="55" spans="1:15" s="88" customFormat="1" x14ac:dyDescent="0.3">
      <c r="A55" s="101"/>
      <c r="B55" s="103" t="s">
        <v>143</v>
      </c>
      <c r="C55" s="94">
        <f>ROUNDUP(C54*2%,0)</f>
        <v>5</v>
      </c>
      <c r="D55" s="1">
        <v>0</v>
      </c>
      <c r="E55" s="14">
        <f t="shared" si="63"/>
        <v>5</v>
      </c>
      <c r="F55" s="17" t="s">
        <v>26</v>
      </c>
      <c r="G55" s="15"/>
      <c r="H55" s="21" t="s">
        <v>125</v>
      </c>
      <c r="I55" s="12">
        <f t="shared" ref="I55:I61" si="69">IF(H55="C",(G55/100)*E55,IF(H55="M",(G55/1000)*E55,G55*E55))</f>
        <v>0</v>
      </c>
      <c r="J55" s="87">
        <f t="shared" ref="J55:J61" si="70">$O$4</f>
        <v>70</v>
      </c>
      <c r="K55" s="55"/>
      <c r="L55" s="21" t="s">
        <v>125</v>
      </c>
      <c r="M55" s="13">
        <f t="shared" ref="M55:M61" si="71">IF(L55="C",(K55/100)*E55,IF(L55="M",(K55/1000)*E55,K55*E55))</f>
        <v>0</v>
      </c>
      <c r="N55" s="12">
        <f t="shared" ref="N55:N61" si="72">M55*J55</f>
        <v>0</v>
      </c>
      <c r="O55" s="16">
        <f t="shared" ref="O55:O61" si="73">N55+I55</f>
        <v>0</v>
      </c>
    </row>
    <row r="56" spans="1:15" s="88" customFormat="1" x14ac:dyDescent="0.3">
      <c r="A56" s="101"/>
      <c r="B56" s="103" t="s">
        <v>144</v>
      </c>
      <c r="C56" s="94">
        <f>ROUNDUP(C54/20,0)</f>
        <v>13</v>
      </c>
      <c r="D56" s="1">
        <v>0</v>
      </c>
      <c r="E56" s="14">
        <f t="shared" si="63"/>
        <v>13</v>
      </c>
      <c r="F56" s="17" t="s">
        <v>26</v>
      </c>
      <c r="G56" s="15"/>
      <c r="H56" s="21" t="s">
        <v>125</v>
      </c>
      <c r="I56" s="12">
        <f t="shared" si="69"/>
        <v>0</v>
      </c>
      <c r="J56" s="87">
        <f t="shared" si="70"/>
        <v>70</v>
      </c>
      <c r="K56" s="55"/>
      <c r="L56" s="21" t="s">
        <v>125</v>
      </c>
      <c r="M56" s="13">
        <f t="shared" si="71"/>
        <v>0</v>
      </c>
      <c r="N56" s="12">
        <f t="shared" si="72"/>
        <v>0</v>
      </c>
      <c r="O56" s="16">
        <f t="shared" si="73"/>
        <v>0</v>
      </c>
    </row>
    <row r="57" spans="1:15" s="88" customFormat="1" x14ac:dyDescent="0.3">
      <c r="A57" s="101"/>
      <c r="B57" s="103" t="s">
        <v>145</v>
      </c>
      <c r="C57" s="94">
        <f>ROUNDUP(C54/15,0)</f>
        <v>17</v>
      </c>
      <c r="D57" s="1">
        <v>0</v>
      </c>
      <c r="E57" s="14">
        <f t="shared" si="63"/>
        <v>17</v>
      </c>
      <c r="F57" s="17" t="s">
        <v>26</v>
      </c>
      <c r="G57" s="15"/>
      <c r="H57" s="21" t="s">
        <v>125</v>
      </c>
      <c r="I57" s="12">
        <f t="shared" si="69"/>
        <v>0</v>
      </c>
      <c r="J57" s="87">
        <f t="shared" si="70"/>
        <v>70</v>
      </c>
      <c r="K57" s="55"/>
      <c r="L57" s="21" t="s">
        <v>125</v>
      </c>
      <c r="M57" s="13">
        <f t="shared" si="71"/>
        <v>0</v>
      </c>
      <c r="N57" s="12">
        <f t="shared" si="72"/>
        <v>0</v>
      </c>
      <c r="O57" s="16">
        <f t="shared" si="73"/>
        <v>0</v>
      </c>
    </row>
    <row r="58" spans="1:15" s="88" customFormat="1" x14ac:dyDescent="0.3">
      <c r="A58" s="101"/>
      <c r="B58" s="103" t="s">
        <v>146</v>
      </c>
      <c r="C58" s="94">
        <f>ROUNDUP(C54*1%,0)</f>
        <v>3</v>
      </c>
      <c r="D58" s="1">
        <v>0</v>
      </c>
      <c r="E58" s="14">
        <f t="shared" si="63"/>
        <v>3</v>
      </c>
      <c r="F58" s="17" t="s">
        <v>26</v>
      </c>
      <c r="G58" s="15"/>
      <c r="H58" s="21" t="s">
        <v>125</v>
      </c>
      <c r="I58" s="12">
        <f t="shared" si="69"/>
        <v>0</v>
      </c>
      <c r="J58" s="87">
        <f t="shared" si="70"/>
        <v>70</v>
      </c>
      <c r="K58" s="55"/>
      <c r="L58" s="21" t="s">
        <v>125</v>
      </c>
      <c r="M58" s="13">
        <f t="shared" si="71"/>
        <v>0</v>
      </c>
      <c r="N58" s="12">
        <f t="shared" si="72"/>
        <v>0</v>
      </c>
      <c r="O58" s="16">
        <f t="shared" si="73"/>
        <v>0</v>
      </c>
    </row>
    <row r="59" spans="1:15" s="88" customFormat="1" x14ac:dyDescent="0.3">
      <c r="A59" s="101"/>
      <c r="B59" s="103" t="s">
        <v>147</v>
      </c>
      <c r="C59" s="94">
        <f>ROUNDUP(C54*1%,0)</f>
        <v>3</v>
      </c>
      <c r="D59" s="1">
        <v>0</v>
      </c>
      <c r="E59" s="14">
        <f t="shared" si="63"/>
        <v>3</v>
      </c>
      <c r="F59" s="17" t="s">
        <v>26</v>
      </c>
      <c r="G59" s="15"/>
      <c r="H59" s="21" t="s">
        <v>125</v>
      </c>
      <c r="I59" s="12">
        <f t="shared" si="69"/>
        <v>0</v>
      </c>
      <c r="J59" s="87">
        <f t="shared" si="70"/>
        <v>70</v>
      </c>
      <c r="K59" s="55"/>
      <c r="L59" s="21" t="s">
        <v>125</v>
      </c>
      <c r="M59" s="13">
        <f t="shared" si="71"/>
        <v>0</v>
      </c>
      <c r="N59" s="12">
        <f t="shared" si="72"/>
        <v>0</v>
      </c>
      <c r="O59" s="16">
        <f t="shared" si="73"/>
        <v>0</v>
      </c>
    </row>
    <row r="60" spans="1:15" s="88" customFormat="1" x14ac:dyDescent="0.3">
      <c r="A60" s="101"/>
      <c r="B60" s="103" t="s">
        <v>141</v>
      </c>
      <c r="C60" s="94">
        <f>ROUNDUP(C54/20,0)</f>
        <v>13</v>
      </c>
      <c r="D60" s="1">
        <v>0</v>
      </c>
      <c r="E60" s="14">
        <f t="shared" si="63"/>
        <v>13</v>
      </c>
      <c r="F60" s="17" t="s">
        <v>26</v>
      </c>
      <c r="G60" s="15"/>
      <c r="H60" s="21" t="s">
        <v>125</v>
      </c>
      <c r="I60" s="12">
        <f t="shared" si="69"/>
        <v>0</v>
      </c>
      <c r="J60" s="87">
        <f t="shared" si="70"/>
        <v>70</v>
      </c>
      <c r="K60" s="55"/>
      <c r="L60" s="21" t="s">
        <v>125</v>
      </c>
      <c r="M60" s="13">
        <f t="shared" si="71"/>
        <v>0</v>
      </c>
      <c r="N60" s="12">
        <f t="shared" si="72"/>
        <v>0</v>
      </c>
      <c r="O60" s="16">
        <f t="shared" si="73"/>
        <v>0</v>
      </c>
    </row>
    <row r="61" spans="1:15" s="88" customFormat="1" x14ac:dyDescent="0.3">
      <c r="A61" s="101"/>
      <c r="B61" s="103" t="s">
        <v>142</v>
      </c>
      <c r="C61" s="94">
        <f>ROUNDUP(C54/20,0)</f>
        <v>13</v>
      </c>
      <c r="D61" s="1">
        <v>0</v>
      </c>
      <c r="E61" s="14">
        <f t="shared" si="63"/>
        <v>13</v>
      </c>
      <c r="F61" s="17" t="s">
        <v>26</v>
      </c>
      <c r="G61" s="15"/>
      <c r="H61" s="21" t="s">
        <v>125</v>
      </c>
      <c r="I61" s="12">
        <f t="shared" si="69"/>
        <v>0</v>
      </c>
      <c r="J61" s="87">
        <f t="shared" si="70"/>
        <v>70</v>
      </c>
      <c r="K61" s="55"/>
      <c r="L61" s="21" t="s">
        <v>125</v>
      </c>
      <c r="M61" s="13">
        <f t="shared" si="71"/>
        <v>0</v>
      </c>
      <c r="N61" s="12">
        <f t="shared" si="72"/>
        <v>0</v>
      </c>
      <c r="O61" s="16">
        <f t="shared" si="73"/>
        <v>0</v>
      </c>
    </row>
    <row r="62" spans="1:15" s="88" customFormat="1" x14ac:dyDescent="0.3">
      <c r="A62" s="113"/>
      <c r="B62" s="103"/>
      <c r="C62" s="94"/>
      <c r="D62" s="1"/>
      <c r="E62" s="14"/>
      <c r="F62" s="17"/>
      <c r="G62" s="15"/>
      <c r="H62" s="21"/>
      <c r="I62" s="12"/>
      <c r="J62" s="87"/>
      <c r="K62" s="55"/>
      <c r="L62" s="21"/>
      <c r="M62" s="13"/>
      <c r="N62" s="12"/>
      <c r="O62" s="16"/>
    </row>
    <row r="63" spans="1:15" x14ac:dyDescent="0.3">
      <c r="A63" s="63">
        <v>3</v>
      </c>
      <c r="B63" s="75" t="s">
        <v>75</v>
      </c>
      <c r="C63" s="78">
        <v>16.25</v>
      </c>
      <c r="D63" s="85">
        <v>0.1</v>
      </c>
      <c r="E63" s="14">
        <f t="shared" si="52"/>
        <v>17.875</v>
      </c>
      <c r="F63" s="17" t="s">
        <v>29</v>
      </c>
      <c r="G63" s="15"/>
      <c r="H63" s="21" t="s">
        <v>125</v>
      </c>
      <c r="I63" s="12">
        <f t="shared" ref="I63" si="74">IF(H63="C",(G63/100)*E63,IF(H63="M",(G63/1000)*E63,G63*E63))</f>
        <v>0</v>
      </c>
      <c r="J63" s="87">
        <f t="shared" ref="J63" si="75">$O$4</f>
        <v>70</v>
      </c>
      <c r="K63" s="55"/>
      <c r="L63" s="21" t="s">
        <v>125</v>
      </c>
      <c r="M63" s="13">
        <f t="shared" ref="M63" si="76">IF(L63="C",(K63/100)*E63,IF(L63="M",(K63/1000)*E63,K63*E63))</f>
        <v>0</v>
      </c>
      <c r="N63" s="12">
        <f t="shared" ref="N63" si="77">M63*J63</f>
        <v>0</v>
      </c>
      <c r="O63" s="16">
        <f t="shared" ref="O63" si="78">N63+I63</f>
        <v>0</v>
      </c>
    </row>
    <row r="64" spans="1:15" s="88" customFormat="1" x14ac:dyDescent="0.3">
      <c r="A64" s="101"/>
      <c r="B64" s="103" t="s">
        <v>148</v>
      </c>
      <c r="C64" s="94">
        <f>ROUNDUP(C63*2%,0)</f>
        <v>1</v>
      </c>
      <c r="D64" s="1">
        <v>0</v>
      </c>
      <c r="E64" s="14">
        <f t="shared" si="52"/>
        <v>1</v>
      </c>
      <c r="F64" s="17" t="s">
        <v>26</v>
      </c>
      <c r="G64" s="15"/>
      <c r="H64" s="21" t="s">
        <v>125</v>
      </c>
      <c r="I64" s="12">
        <f t="shared" si="58"/>
        <v>0</v>
      </c>
      <c r="J64" s="87">
        <f t="shared" ref="J64:J69" si="79">$O$4</f>
        <v>70</v>
      </c>
      <c r="K64" s="55"/>
      <c r="L64" s="21" t="s">
        <v>125</v>
      </c>
      <c r="M64" s="13">
        <f t="shared" si="60"/>
        <v>0</v>
      </c>
      <c r="N64" s="12">
        <f t="shared" ref="N64:N69" si="80">M64*J64</f>
        <v>0</v>
      </c>
      <c r="O64" s="16">
        <f t="shared" ref="O64:O69" si="81">N64+I64</f>
        <v>0</v>
      </c>
    </row>
    <row r="65" spans="1:15" s="88" customFormat="1" x14ac:dyDescent="0.3">
      <c r="A65" s="101"/>
      <c r="B65" s="103" t="s">
        <v>149</v>
      </c>
      <c r="C65" s="94">
        <f>ROUNDUP(C63*2%,0)</f>
        <v>1</v>
      </c>
      <c r="D65" s="1">
        <v>0</v>
      </c>
      <c r="E65" s="14">
        <f t="shared" si="52"/>
        <v>1</v>
      </c>
      <c r="F65" s="17" t="s">
        <v>26</v>
      </c>
      <c r="G65" s="15"/>
      <c r="H65" s="21" t="s">
        <v>125</v>
      </c>
      <c r="I65" s="12">
        <f t="shared" si="58"/>
        <v>0</v>
      </c>
      <c r="J65" s="87">
        <f t="shared" si="79"/>
        <v>70</v>
      </c>
      <c r="K65" s="55"/>
      <c r="L65" s="21" t="s">
        <v>125</v>
      </c>
      <c r="M65" s="13">
        <f t="shared" si="60"/>
        <v>0</v>
      </c>
      <c r="N65" s="12">
        <f t="shared" si="80"/>
        <v>0</v>
      </c>
      <c r="O65" s="16">
        <f t="shared" si="81"/>
        <v>0</v>
      </c>
    </row>
    <row r="66" spans="1:15" s="88" customFormat="1" x14ac:dyDescent="0.3">
      <c r="A66" s="101"/>
      <c r="B66" s="103" t="s">
        <v>150</v>
      </c>
      <c r="C66" s="94">
        <f>ROUNDUP(C63/20,0)</f>
        <v>1</v>
      </c>
      <c r="D66" s="1">
        <v>0</v>
      </c>
      <c r="E66" s="14">
        <f t="shared" si="52"/>
        <v>1</v>
      </c>
      <c r="F66" s="17" t="s">
        <v>26</v>
      </c>
      <c r="G66" s="15"/>
      <c r="H66" s="21" t="s">
        <v>125</v>
      </c>
      <c r="I66" s="12">
        <f t="shared" si="58"/>
        <v>0</v>
      </c>
      <c r="J66" s="87">
        <f t="shared" si="79"/>
        <v>70</v>
      </c>
      <c r="K66" s="55"/>
      <c r="L66" s="21" t="s">
        <v>125</v>
      </c>
      <c r="M66" s="13">
        <f t="shared" si="60"/>
        <v>0</v>
      </c>
      <c r="N66" s="12">
        <f t="shared" si="80"/>
        <v>0</v>
      </c>
      <c r="O66" s="16">
        <f t="shared" si="81"/>
        <v>0</v>
      </c>
    </row>
    <row r="67" spans="1:15" s="88" customFormat="1" x14ac:dyDescent="0.3">
      <c r="A67" s="101"/>
      <c r="B67" s="103" t="s">
        <v>151</v>
      </c>
      <c r="C67" s="94">
        <f>ROUNDUP(C63*2%,0)</f>
        <v>1</v>
      </c>
      <c r="D67" s="1">
        <v>0</v>
      </c>
      <c r="E67" s="14">
        <f t="shared" si="52"/>
        <v>1</v>
      </c>
      <c r="F67" s="17" t="s">
        <v>26</v>
      </c>
      <c r="G67" s="15"/>
      <c r="H67" s="21" t="s">
        <v>125</v>
      </c>
      <c r="I67" s="12">
        <f t="shared" si="58"/>
        <v>0</v>
      </c>
      <c r="J67" s="87">
        <f t="shared" si="79"/>
        <v>70</v>
      </c>
      <c r="K67" s="55"/>
      <c r="L67" s="21" t="s">
        <v>125</v>
      </c>
      <c r="M67" s="13">
        <f t="shared" si="60"/>
        <v>0</v>
      </c>
      <c r="N67" s="12">
        <f t="shared" si="80"/>
        <v>0</v>
      </c>
      <c r="O67" s="16">
        <f t="shared" si="81"/>
        <v>0</v>
      </c>
    </row>
    <row r="68" spans="1:15" s="88" customFormat="1" x14ac:dyDescent="0.3">
      <c r="A68" s="101"/>
      <c r="B68" s="103" t="s">
        <v>152</v>
      </c>
      <c r="C68" s="94">
        <f>ROUNDUP(C63/20,0)</f>
        <v>1</v>
      </c>
      <c r="D68" s="1">
        <v>0</v>
      </c>
      <c r="E68" s="14">
        <f t="shared" si="52"/>
        <v>1</v>
      </c>
      <c r="F68" s="17" t="s">
        <v>26</v>
      </c>
      <c r="G68" s="15"/>
      <c r="H68" s="21" t="s">
        <v>125</v>
      </c>
      <c r="I68" s="12">
        <f t="shared" si="58"/>
        <v>0</v>
      </c>
      <c r="J68" s="87">
        <f t="shared" si="79"/>
        <v>70</v>
      </c>
      <c r="K68" s="55"/>
      <c r="L68" s="21" t="s">
        <v>125</v>
      </c>
      <c r="M68" s="13">
        <f t="shared" si="60"/>
        <v>0</v>
      </c>
      <c r="N68" s="12">
        <f t="shared" si="80"/>
        <v>0</v>
      </c>
      <c r="O68" s="16">
        <f t="shared" si="81"/>
        <v>0</v>
      </c>
    </row>
    <row r="69" spans="1:15" s="88" customFormat="1" x14ac:dyDescent="0.3">
      <c r="A69" s="101"/>
      <c r="B69" s="103" t="s">
        <v>153</v>
      </c>
      <c r="C69" s="94">
        <f>ROUNDUP(C63/20,0)</f>
        <v>1</v>
      </c>
      <c r="D69" s="1">
        <v>0</v>
      </c>
      <c r="E69" s="14">
        <f t="shared" si="52"/>
        <v>1</v>
      </c>
      <c r="F69" s="17" t="s">
        <v>26</v>
      </c>
      <c r="G69" s="15"/>
      <c r="H69" s="21" t="s">
        <v>125</v>
      </c>
      <c r="I69" s="12">
        <f t="shared" si="58"/>
        <v>0</v>
      </c>
      <c r="J69" s="87">
        <f t="shared" si="79"/>
        <v>70</v>
      </c>
      <c r="K69" s="55"/>
      <c r="L69" s="21" t="s">
        <v>125</v>
      </c>
      <c r="M69" s="13">
        <f t="shared" si="60"/>
        <v>0</v>
      </c>
      <c r="N69" s="12">
        <f t="shared" si="80"/>
        <v>0</v>
      </c>
      <c r="O69" s="16">
        <f t="shared" si="81"/>
        <v>0</v>
      </c>
    </row>
    <row r="70" spans="1:15" s="88" customFormat="1" x14ac:dyDescent="0.3">
      <c r="A70" s="113"/>
      <c r="B70" s="103"/>
      <c r="C70" s="81"/>
      <c r="D70" s="1"/>
      <c r="E70" s="14"/>
      <c r="F70" s="17"/>
      <c r="G70" s="15"/>
      <c r="H70" s="21"/>
      <c r="I70" s="12"/>
      <c r="J70" s="87"/>
      <c r="K70" s="55"/>
      <c r="L70" s="21"/>
      <c r="M70" s="13"/>
      <c r="N70" s="12"/>
      <c r="O70" s="16"/>
    </row>
    <row r="71" spans="1:15" x14ac:dyDescent="0.3">
      <c r="A71" s="63">
        <v>4</v>
      </c>
      <c r="B71" s="84" t="s">
        <v>96</v>
      </c>
      <c r="C71" s="81">
        <v>40</v>
      </c>
      <c r="D71" s="85">
        <v>0.1</v>
      </c>
      <c r="E71" s="14">
        <f t="shared" si="52"/>
        <v>44</v>
      </c>
      <c r="F71" s="17" t="s">
        <v>29</v>
      </c>
      <c r="G71" s="15"/>
      <c r="H71" s="21" t="s">
        <v>125</v>
      </c>
      <c r="I71" s="12">
        <f t="shared" ref="I71" si="82">IF(H71="C",(G71/100)*E71,IF(H71="M",(G71/1000)*E71,G71*E71))</f>
        <v>0</v>
      </c>
      <c r="J71" s="87">
        <f t="shared" ref="J71" si="83">$O$4</f>
        <v>70</v>
      </c>
      <c r="K71" s="55"/>
      <c r="L71" s="21" t="s">
        <v>125</v>
      </c>
      <c r="M71" s="13">
        <f t="shared" ref="M71" si="84">IF(L71="C",(K71/100)*E71,IF(L71="M",(K71/1000)*E71,K71*E71))</f>
        <v>0</v>
      </c>
      <c r="N71" s="12">
        <f t="shared" ref="N71" si="85">M71*J71</f>
        <v>0</v>
      </c>
      <c r="O71" s="16">
        <f t="shared" ref="O71" si="86">N71+I71</f>
        <v>0</v>
      </c>
    </row>
    <row r="72" spans="1:15" x14ac:dyDescent="0.3">
      <c r="A72" s="63">
        <v>5</v>
      </c>
      <c r="B72" s="79" t="s">
        <v>97</v>
      </c>
      <c r="C72" s="81">
        <v>25</v>
      </c>
      <c r="D72" s="85">
        <v>0.1</v>
      </c>
      <c r="E72" s="14">
        <f t="shared" ref="E72" si="87">C72+(C72*D72)</f>
        <v>27.5</v>
      </c>
      <c r="F72" s="17" t="s">
        <v>29</v>
      </c>
      <c r="G72" s="15"/>
      <c r="H72" s="104" t="s">
        <v>125</v>
      </c>
      <c r="I72" s="89">
        <f t="shared" ref="I72" si="88">IF(H72="C",(G72/100)*E72,IF(H72="M",(G72/1000)*E72,G72*E72))</f>
        <v>0</v>
      </c>
      <c r="J72" s="90">
        <f>$O$4</f>
        <v>70</v>
      </c>
      <c r="K72" s="55"/>
      <c r="L72" s="104" t="s">
        <v>125</v>
      </c>
      <c r="M72" s="86">
        <f t="shared" ref="M72" si="89">IF(L72="C",(K72/100)*E72,IF(L72="M",(K72/1000)*E72,K72*E72))</f>
        <v>0</v>
      </c>
      <c r="N72" s="89">
        <f>M72*J72</f>
        <v>0</v>
      </c>
      <c r="O72" s="92">
        <f>N72+I72</f>
        <v>0</v>
      </c>
    </row>
    <row r="73" spans="1:15" ht="15" thickBot="1" x14ac:dyDescent="0.35">
      <c r="A73" s="63"/>
      <c r="B73" s="65"/>
      <c r="C73" s="81"/>
      <c r="D73" s="33"/>
      <c r="E73" s="44"/>
      <c r="F73" s="34"/>
      <c r="G73" s="15"/>
      <c r="H73" s="36"/>
      <c r="I73" s="37"/>
      <c r="J73" s="38"/>
      <c r="K73" s="55"/>
      <c r="L73" s="36"/>
      <c r="M73" s="40"/>
      <c r="N73" s="61"/>
      <c r="O73" s="41"/>
    </row>
    <row r="74" spans="1:15" ht="16.2" thickBot="1" x14ac:dyDescent="0.35">
      <c r="A74" s="63"/>
      <c r="B74" s="118" t="s">
        <v>30</v>
      </c>
      <c r="C74" s="81"/>
      <c r="D74" s="33"/>
      <c r="E74" s="44"/>
      <c r="F74" s="34"/>
      <c r="G74" s="15"/>
      <c r="H74" s="36"/>
      <c r="I74" s="37"/>
      <c r="J74" s="38"/>
      <c r="K74" s="55"/>
      <c r="L74" s="36"/>
      <c r="M74" s="40"/>
      <c r="N74" s="61"/>
      <c r="O74" s="41"/>
    </row>
    <row r="75" spans="1:15" x14ac:dyDescent="0.3">
      <c r="A75" s="63">
        <v>1</v>
      </c>
      <c r="B75" s="75" t="s">
        <v>70</v>
      </c>
      <c r="C75" s="78">
        <v>7480</v>
      </c>
      <c r="D75" s="85">
        <v>0.1</v>
      </c>
      <c r="E75" s="14">
        <f t="shared" ref="E75" si="90">C75+(C75*D75)</f>
        <v>8228</v>
      </c>
      <c r="F75" s="17" t="s">
        <v>29</v>
      </c>
      <c r="G75" s="15"/>
      <c r="H75" s="21" t="s">
        <v>42</v>
      </c>
      <c r="I75" s="12">
        <f t="shared" ref="I75:I78" si="91">IF(H75="C",(G75/100)*E75,IF(H75="M",(G75/1000)*E75,G75*E75))</f>
        <v>0</v>
      </c>
      <c r="J75" s="87">
        <f t="shared" ref="J75:J78" si="92">$O$4</f>
        <v>70</v>
      </c>
      <c r="K75" s="55"/>
      <c r="L75" s="21" t="s">
        <v>42</v>
      </c>
      <c r="M75" s="13">
        <f t="shared" ref="M75:M78" si="93">IF(L75="C",(K75/100)*E75,IF(L75="M",(K75/1000)*E75,K75*E75))</f>
        <v>0</v>
      </c>
      <c r="N75" s="12">
        <f t="shared" ref="N75:N78" si="94">M75*J75</f>
        <v>0</v>
      </c>
      <c r="O75" s="16">
        <f t="shared" ref="O75:O78" si="95">N75+I75</f>
        <v>0</v>
      </c>
    </row>
    <row r="76" spans="1:15" x14ac:dyDescent="0.3">
      <c r="A76" s="63">
        <v>2</v>
      </c>
      <c r="B76" s="75" t="s">
        <v>71</v>
      </c>
      <c r="C76" s="78">
        <v>1624</v>
      </c>
      <c r="D76" s="85">
        <v>0.1</v>
      </c>
      <c r="E76" s="14">
        <f t="shared" ref="E76:E78" si="96">C76+(C76*D76)</f>
        <v>1786.4</v>
      </c>
      <c r="F76" s="17" t="s">
        <v>29</v>
      </c>
      <c r="G76" s="15"/>
      <c r="H76" s="21" t="s">
        <v>42</v>
      </c>
      <c r="I76" s="12">
        <f t="shared" si="91"/>
        <v>0</v>
      </c>
      <c r="J76" s="87">
        <f t="shared" si="92"/>
        <v>70</v>
      </c>
      <c r="K76" s="55"/>
      <c r="L76" s="21" t="s">
        <v>42</v>
      </c>
      <c r="M76" s="13">
        <f t="shared" si="93"/>
        <v>0</v>
      </c>
      <c r="N76" s="12">
        <f t="shared" si="94"/>
        <v>0</v>
      </c>
      <c r="O76" s="16">
        <f t="shared" si="95"/>
        <v>0</v>
      </c>
    </row>
    <row r="77" spans="1:15" x14ac:dyDescent="0.3">
      <c r="A77" s="63">
        <v>3</v>
      </c>
      <c r="B77" s="75" t="s">
        <v>76</v>
      </c>
      <c r="C77" s="78">
        <v>181</v>
      </c>
      <c r="D77" s="85">
        <v>0.1</v>
      </c>
      <c r="E77" s="14">
        <f t="shared" si="96"/>
        <v>199.1</v>
      </c>
      <c r="F77" s="17" t="s">
        <v>29</v>
      </c>
      <c r="G77" s="15"/>
      <c r="H77" s="21" t="s">
        <v>42</v>
      </c>
      <c r="I77" s="12">
        <f t="shared" si="91"/>
        <v>0</v>
      </c>
      <c r="J77" s="87">
        <f t="shared" si="92"/>
        <v>70</v>
      </c>
      <c r="K77" s="55"/>
      <c r="L77" s="21" t="s">
        <v>42</v>
      </c>
      <c r="M77" s="13">
        <f t="shared" si="93"/>
        <v>0</v>
      </c>
      <c r="N77" s="12">
        <f t="shared" si="94"/>
        <v>0</v>
      </c>
      <c r="O77" s="16">
        <f t="shared" si="95"/>
        <v>0</v>
      </c>
    </row>
    <row r="78" spans="1:15" x14ac:dyDescent="0.3">
      <c r="A78" s="63">
        <v>4</v>
      </c>
      <c r="B78" s="75" t="s">
        <v>77</v>
      </c>
      <c r="C78" s="78">
        <v>547</v>
      </c>
      <c r="D78" s="85">
        <v>0.1</v>
      </c>
      <c r="E78" s="14">
        <f t="shared" si="96"/>
        <v>601.70000000000005</v>
      </c>
      <c r="F78" s="17" t="s">
        <v>29</v>
      </c>
      <c r="G78" s="15"/>
      <c r="H78" s="21" t="s">
        <v>42</v>
      </c>
      <c r="I78" s="12">
        <f t="shared" si="91"/>
        <v>0</v>
      </c>
      <c r="J78" s="87">
        <f t="shared" si="92"/>
        <v>70</v>
      </c>
      <c r="K78" s="55"/>
      <c r="L78" s="21" t="s">
        <v>42</v>
      </c>
      <c r="M78" s="13">
        <f t="shared" si="93"/>
        <v>0</v>
      </c>
      <c r="N78" s="12">
        <f t="shared" si="94"/>
        <v>0</v>
      </c>
      <c r="O78" s="16">
        <f t="shared" si="95"/>
        <v>0</v>
      </c>
    </row>
    <row r="79" spans="1:15" ht="15" thickBot="1" x14ac:dyDescent="0.35">
      <c r="A79" s="63"/>
      <c r="B79" s="55"/>
      <c r="C79" s="81"/>
      <c r="D79" s="33"/>
      <c r="E79" s="44"/>
      <c r="F79" s="34"/>
      <c r="G79" s="15"/>
      <c r="H79" s="36"/>
      <c r="I79" s="37"/>
      <c r="J79" s="38"/>
      <c r="K79" s="55"/>
      <c r="L79" s="36"/>
      <c r="M79" s="40"/>
      <c r="N79" s="61"/>
      <c r="O79" s="41"/>
    </row>
    <row r="80" spans="1:15" ht="16.2" thickBot="1" x14ac:dyDescent="0.35">
      <c r="A80" s="63"/>
      <c r="B80" s="118" t="s">
        <v>37</v>
      </c>
      <c r="C80" s="81"/>
      <c r="D80" s="33"/>
      <c r="E80" s="44"/>
      <c r="F80"/>
      <c r="G80" s="15"/>
      <c r="H80" s="36"/>
      <c r="I80" s="37"/>
      <c r="J80" s="38"/>
      <c r="K80" s="55"/>
      <c r="L80" s="36"/>
      <c r="M80" s="40"/>
      <c r="N80" s="61"/>
      <c r="O80" s="41"/>
    </row>
    <row r="81" spans="1:15" x14ac:dyDescent="0.3">
      <c r="A81" s="63">
        <v>1</v>
      </c>
      <c r="B81" s="75" t="s">
        <v>79</v>
      </c>
      <c r="C81" s="77">
        <v>2</v>
      </c>
      <c r="D81" s="85">
        <v>0</v>
      </c>
      <c r="E81" s="14">
        <f>C81+(C81*D81)</f>
        <v>2</v>
      </c>
      <c r="F81" s="17" t="s">
        <v>26</v>
      </c>
      <c r="G81" s="15"/>
      <c r="H81" s="21" t="s">
        <v>43</v>
      </c>
      <c r="I81" s="15">
        <f>IF(H81="C",(G81/100)*E81,IF(H81="M",(G81/1000)*E81,G81*E81))</f>
        <v>0</v>
      </c>
      <c r="J81" s="56">
        <f t="shared" ref="J81:J195" si="97">$O$4</f>
        <v>70</v>
      </c>
      <c r="K81" s="55"/>
      <c r="L81" s="21" t="s">
        <v>43</v>
      </c>
      <c r="M81" s="13">
        <f>IF(L81="C",(K81/100)*E81,IF(L81="M",(K81/1000)*E81,K81*E81))</f>
        <v>0</v>
      </c>
      <c r="N81" s="12">
        <f>M81*J81</f>
        <v>0</v>
      </c>
      <c r="O81" s="16">
        <f>N81+I81</f>
        <v>0</v>
      </c>
    </row>
    <row r="82" spans="1:15" x14ac:dyDescent="0.3">
      <c r="A82" s="63">
        <v>2</v>
      </c>
      <c r="B82" s="75" t="s">
        <v>80</v>
      </c>
      <c r="C82" s="77">
        <v>13</v>
      </c>
      <c r="D82" s="85">
        <v>0</v>
      </c>
      <c r="E82" s="14">
        <f>C82+(C82*D82)</f>
        <v>13</v>
      </c>
      <c r="F82" s="17" t="s">
        <v>26</v>
      </c>
      <c r="G82" s="15"/>
      <c r="H82" s="21" t="s">
        <v>43</v>
      </c>
      <c r="I82" s="15">
        <f>IF(H82="C",(G82/100)*E82,IF(H82="M",(G82/1000)*E82,G82*E82))</f>
        <v>0</v>
      </c>
      <c r="J82" s="56">
        <f t="shared" si="97"/>
        <v>70</v>
      </c>
      <c r="K82" s="55"/>
      <c r="L82" s="21" t="s">
        <v>43</v>
      </c>
      <c r="M82" s="13">
        <f>IF(L82="C",(K82/100)*E82,IF(L82="M",(K82/1000)*E82,K82*E82))</f>
        <v>0</v>
      </c>
      <c r="N82" s="12">
        <f>M82*J82</f>
        <v>0</v>
      </c>
      <c r="O82" s="16">
        <f>N82+I82</f>
        <v>0</v>
      </c>
    </row>
    <row r="83" spans="1:15" x14ac:dyDescent="0.3">
      <c r="A83" s="63">
        <v>3</v>
      </c>
      <c r="B83" s="75" t="s">
        <v>81</v>
      </c>
      <c r="C83" s="77">
        <v>2</v>
      </c>
      <c r="D83" s="85">
        <v>0</v>
      </c>
      <c r="E83" s="14">
        <f>C83+(C83*D83)</f>
        <v>2</v>
      </c>
      <c r="F83" s="17" t="s">
        <v>26</v>
      </c>
      <c r="G83" s="15"/>
      <c r="H83" s="21" t="s">
        <v>43</v>
      </c>
      <c r="I83" s="15">
        <f>IF(H83="C",(G83/100)*E83,IF(H83="M",(G83/1000)*E83,G83*E83))</f>
        <v>0</v>
      </c>
      <c r="J83" s="56">
        <f t="shared" si="97"/>
        <v>70</v>
      </c>
      <c r="K83" s="55"/>
      <c r="L83" s="21" t="s">
        <v>43</v>
      </c>
      <c r="M83" s="13">
        <f>IF(L83="C",(K83/100)*E83,IF(L83="M",(K83/1000)*E83,K83*E83))</f>
        <v>0</v>
      </c>
      <c r="N83" s="12">
        <f>M83*J83</f>
        <v>0</v>
      </c>
      <c r="O83" s="16">
        <f>N83+I83</f>
        <v>0</v>
      </c>
    </row>
    <row r="84" spans="1:15" x14ac:dyDescent="0.3">
      <c r="A84" s="63"/>
      <c r="B84" s="75"/>
      <c r="C84" s="77"/>
      <c r="D84" s="85"/>
      <c r="E84" s="14"/>
      <c r="F84" s="17"/>
      <c r="G84" s="15"/>
      <c r="H84" s="21"/>
      <c r="I84" s="15"/>
      <c r="J84" s="56"/>
      <c r="K84" s="55"/>
      <c r="L84" s="21"/>
      <c r="M84" s="13"/>
      <c r="N84" s="12"/>
      <c r="O84" s="16"/>
    </row>
    <row r="85" spans="1:15" x14ac:dyDescent="0.3">
      <c r="A85" s="63">
        <v>4</v>
      </c>
      <c r="B85" s="75" t="s">
        <v>165</v>
      </c>
      <c r="C85" s="77">
        <v>5</v>
      </c>
      <c r="D85" s="85">
        <v>0</v>
      </c>
      <c r="E85" s="14">
        <f>C85+(C85*D85)</f>
        <v>5</v>
      </c>
      <c r="F85" s="17" t="s">
        <v>26</v>
      </c>
      <c r="G85" s="15"/>
      <c r="H85" s="21" t="s">
        <v>43</v>
      </c>
      <c r="I85" s="15">
        <f>IF(H85="C",(G85/100)*E85,IF(H85="M",(G85/1000)*E85,G85*E85))</f>
        <v>0</v>
      </c>
      <c r="J85" s="56">
        <f t="shared" si="97"/>
        <v>70</v>
      </c>
      <c r="K85" s="55"/>
      <c r="L85" s="21" t="s">
        <v>43</v>
      </c>
      <c r="M85" s="13">
        <f>IF(L85="C",(K85/100)*E85,IF(L85="M",(K85/1000)*E85,K85*E85))</f>
        <v>0</v>
      </c>
      <c r="N85" s="12">
        <f>M85*J85</f>
        <v>0</v>
      </c>
      <c r="O85" s="16">
        <f>N85+I85</f>
        <v>0</v>
      </c>
    </row>
    <row r="86" spans="1:15" s="88" customFormat="1" x14ac:dyDescent="0.3">
      <c r="A86" s="101"/>
      <c r="B86" s="103" t="s">
        <v>154</v>
      </c>
      <c r="C86" s="94">
        <f>C85</f>
        <v>5</v>
      </c>
      <c r="D86" s="1">
        <v>0</v>
      </c>
      <c r="E86" s="14">
        <f t="shared" ref="E86:E88" si="98">C86+(C86*D86)</f>
        <v>5</v>
      </c>
      <c r="F86" s="17" t="s">
        <v>26</v>
      </c>
      <c r="G86" s="15"/>
      <c r="H86" s="21" t="s">
        <v>125</v>
      </c>
      <c r="I86" s="12">
        <f t="shared" ref="I86:I88" si="99">IF(H86="C",(G86/100)*E86,IF(H86="M",(G86/1000)*E86,G86*E86))</f>
        <v>0</v>
      </c>
      <c r="J86" s="87">
        <f t="shared" si="97"/>
        <v>70</v>
      </c>
      <c r="K86" s="55"/>
      <c r="L86" s="21" t="s">
        <v>125</v>
      </c>
      <c r="M86" s="13">
        <f t="shared" ref="M86:M88" si="100">IF(L86="C",(K86/100)*E86,IF(L86="M",(K86/1000)*E86,K86*E86))</f>
        <v>0</v>
      </c>
      <c r="N86" s="12">
        <f t="shared" ref="N86:N88" si="101">M86*J86</f>
        <v>0</v>
      </c>
      <c r="O86" s="16">
        <f t="shared" ref="O86:O88" si="102">N86+I86</f>
        <v>0</v>
      </c>
    </row>
    <row r="87" spans="1:15" s="88" customFormat="1" x14ac:dyDescent="0.3">
      <c r="A87" s="101"/>
      <c r="B87" s="103" t="s">
        <v>141</v>
      </c>
      <c r="C87" s="94">
        <f>C85*2</f>
        <v>10</v>
      </c>
      <c r="D87" s="1">
        <v>0</v>
      </c>
      <c r="E87" s="14">
        <f t="shared" si="98"/>
        <v>10</v>
      </c>
      <c r="F87" s="17" t="s">
        <v>26</v>
      </c>
      <c r="G87" s="15"/>
      <c r="H87" s="21" t="s">
        <v>125</v>
      </c>
      <c r="I87" s="12">
        <f t="shared" si="99"/>
        <v>0</v>
      </c>
      <c r="J87" s="87">
        <f t="shared" si="97"/>
        <v>70</v>
      </c>
      <c r="K87" s="55"/>
      <c r="L87" s="21" t="s">
        <v>125</v>
      </c>
      <c r="M87" s="13">
        <f t="shared" si="100"/>
        <v>0</v>
      </c>
      <c r="N87" s="12">
        <f t="shared" si="101"/>
        <v>0</v>
      </c>
      <c r="O87" s="16">
        <f t="shared" si="102"/>
        <v>0</v>
      </c>
    </row>
    <row r="88" spans="1:15" s="88" customFormat="1" x14ac:dyDescent="0.3">
      <c r="A88" s="101"/>
      <c r="B88" s="103" t="s">
        <v>159</v>
      </c>
      <c r="C88" s="94">
        <f>C85*2</f>
        <v>10</v>
      </c>
      <c r="D88" s="1">
        <v>0</v>
      </c>
      <c r="E88" s="14">
        <f t="shared" si="98"/>
        <v>10</v>
      </c>
      <c r="F88" s="17" t="s">
        <v>26</v>
      </c>
      <c r="G88" s="15"/>
      <c r="H88" s="21" t="s">
        <v>125</v>
      </c>
      <c r="I88" s="12">
        <f t="shared" si="99"/>
        <v>0</v>
      </c>
      <c r="J88" s="87">
        <f t="shared" si="97"/>
        <v>70</v>
      </c>
      <c r="K88" s="55"/>
      <c r="L88" s="21" t="s">
        <v>125</v>
      </c>
      <c r="M88" s="13">
        <f t="shared" si="100"/>
        <v>0</v>
      </c>
      <c r="N88" s="12">
        <f t="shared" si="101"/>
        <v>0</v>
      </c>
      <c r="O88" s="16">
        <f t="shared" si="102"/>
        <v>0</v>
      </c>
    </row>
    <row r="89" spans="1:15" s="88" customFormat="1" x14ac:dyDescent="0.3">
      <c r="A89" s="113"/>
      <c r="B89" s="103"/>
      <c r="C89" s="94"/>
      <c r="D89" s="1"/>
      <c r="E89" s="14"/>
      <c r="F89" s="17"/>
      <c r="G89" s="15"/>
      <c r="H89" s="21"/>
      <c r="I89" s="12"/>
      <c r="J89" s="87"/>
      <c r="K89" s="55"/>
      <c r="L89" s="21"/>
      <c r="M89" s="13"/>
      <c r="N89" s="12"/>
      <c r="O89" s="16"/>
    </row>
    <row r="90" spans="1:15" s="88" customFormat="1" x14ac:dyDescent="0.3">
      <c r="A90" s="63">
        <v>5</v>
      </c>
      <c r="B90" s="75" t="s">
        <v>164</v>
      </c>
      <c r="C90" s="77">
        <v>3</v>
      </c>
      <c r="D90" s="85">
        <v>0</v>
      </c>
      <c r="E90" s="14">
        <f t="shared" ref="E90:E187" si="103">C90+(C90*D90)</f>
        <v>3</v>
      </c>
      <c r="F90" s="17" t="s">
        <v>26</v>
      </c>
      <c r="G90" s="15"/>
      <c r="H90" s="21" t="s">
        <v>43</v>
      </c>
      <c r="I90" s="15">
        <f t="shared" ref="I90:I187" si="104">IF(H90="C",(G90/100)*E90,IF(H90="M",(G90/1000)*E90,G90*E90))</f>
        <v>0</v>
      </c>
      <c r="J90" s="56">
        <f t="shared" si="97"/>
        <v>70</v>
      </c>
      <c r="K90" s="55"/>
      <c r="L90" s="21" t="s">
        <v>43</v>
      </c>
      <c r="M90" s="13">
        <f t="shared" ref="M90:M187" si="105">IF(L90="C",(K90/100)*E90,IF(L90="M",(K90/1000)*E90,K90*E90))</f>
        <v>0</v>
      </c>
      <c r="N90" s="12">
        <f t="shared" ref="N90:N187" si="106">M90*J90</f>
        <v>0</v>
      </c>
      <c r="O90" s="16">
        <f t="shared" ref="O90:O187" si="107">N90+I90</f>
        <v>0</v>
      </c>
    </row>
    <row r="91" spans="1:15" s="88" customFormat="1" x14ac:dyDescent="0.3">
      <c r="A91" s="101"/>
      <c r="B91" s="103" t="s">
        <v>154</v>
      </c>
      <c r="C91" s="94">
        <f>C90</f>
        <v>3</v>
      </c>
      <c r="D91" s="1">
        <v>0</v>
      </c>
      <c r="E91" s="14">
        <f t="shared" si="103"/>
        <v>3</v>
      </c>
      <c r="F91" s="17" t="s">
        <v>26</v>
      </c>
      <c r="G91" s="15"/>
      <c r="H91" s="21" t="s">
        <v>125</v>
      </c>
      <c r="I91" s="12">
        <f t="shared" si="104"/>
        <v>0</v>
      </c>
      <c r="J91" s="87">
        <f t="shared" si="97"/>
        <v>70</v>
      </c>
      <c r="K91" s="55"/>
      <c r="L91" s="21" t="s">
        <v>125</v>
      </c>
      <c r="M91" s="13">
        <f t="shared" si="105"/>
        <v>0</v>
      </c>
      <c r="N91" s="12">
        <f t="shared" si="106"/>
        <v>0</v>
      </c>
      <c r="O91" s="16">
        <f t="shared" si="107"/>
        <v>0</v>
      </c>
    </row>
    <row r="92" spans="1:15" s="88" customFormat="1" x14ac:dyDescent="0.3">
      <c r="A92" s="101"/>
      <c r="B92" s="103" t="s">
        <v>155</v>
      </c>
      <c r="C92" s="94">
        <f>C90</f>
        <v>3</v>
      </c>
      <c r="D92" s="1">
        <v>0</v>
      </c>
      <c r="E92" s="14">
        <f t="shared" si="103"/>
        <v>3</v>
      </c>
      <c r="F92" s="17" t="s">
        <v>26</v>
      </c>
      <c r="G92" s="15"/>
      <c r="H92" s="21" t="s">
        <v>125</v>
      </c>
      <c r="I92" s="12">
        <f t="shared" si="104"/>
        <v>0</v>
      </c>
      <c r="J92" s="87">
        <f t="shared" si="97"/>
        <v>70</v>
      </c>
      <c r="K92" s="55"/>
      <c r="L92" s="21" t="s">
        <v>125</v>
      </c>
      <c r="M92" s="13">
        <f t="shared" si="105"/>
        <v>0</v>
      </c>
      <c r="N92" s="12">
        <f t="shared" si="106"/>
        <v>0</v>
      </c>
      <c r="O92" s="16">
        <f t="shared" si="107"/>
        <v>0</v>
      </c>
    </row>
    <row r="93" spans="1:15" s="88" customFormat="1" x14ac:dyDescent="0.3">
      <c r="A93" s="101"/>
      <c r="B93" s="103" t="s">
        <v>156</v>
      </c>
      <c r="C93" s="94">
        <f>C90</f>
        <v>3</v>
      </c>
      <c r="D93" s="1">
        <v>0</v>
      </c>
      <c r="E93" s="14">
        <f t="shared" si="103"/>
        <v>3</v>
      </c>
      <c r="F93" s="17" t="s">
        <v>26</v>
      </c>
      <c r="G93" s="15"/>
      <c r="H93" s="21" t="s">
        <v>125</v>
      </c>
      <c r="I93" s="12">
        <f t="shared" si="104"/>
        <v>0</v>
      </c>
      <c r="J93" s="87">
        <f t="shared" si="97"/>
        <v>70</v>
      </c>
      <c r="K93" s="55"/>
      <c r="L93" s="21" t="s">
        <v>125</v>
      </c>
      <c r="M93" s="13">
        <f t="shared" si="105"/>
        <v>0</v>
      </c>
      <c r="N93" s="12">
        <f t="shared" si="106"/>
        <v>0</v>
      </c>
      <c r="O93" s="16">
        <f t="shared" si="107"/>
        <v>0</v>
      </c>
    </row>
    <row r="94" spans="1:15" s="88" customFormat="1" x14ac:dyDescent="0.3">
      <c r="A94" s="101"/>
      <c r="B94" s="103" t="s">
        <v>157</v>
      </c>
      <c r="C94" s="94">
        <f>2*C90</f>
        <v>6</v>
      </c>
      <c r="D94" s="1">
        <v>0</v>
      </c>
      <c r="E94" s="14">
        <f t="shared" si="103"/>
        <v>6</v>
      </c>
      <c r="F94" s="17" t="s">
        <v>26</v>
      </c>
      <c r="G94" s="15"/>
      <c r="H94" s="21" t="s">
        <v>125</v>
      </c>
      <c r="I94" s="12">
        <f t="shared" si="104"/>
        <v>0</v>
      </c>
      <c r="J94" s="87">
        <f t="shared" si="97"/>
        <v>70</v>
      </c>
      <c r="K94" s="55"/>
      <c r="L94" s="21" t="s">
        <v>125</v>
      </c>
      <c r="M94" s="13">
        <f t="shared" si="105"/>
        <v>0</v>
      </c>
      <c r="N94" s="12">
        <f t="shared" si="106"/>
        <v>0</v>
      </c>
      <c r="O94" s="16">
        <f t="shared" si="107"/>
        <v>0</v>
      </c>
    </row>
    <row r="95" spans="1:15" s="88" customFormat="1" x14ac:dyDescent="0.3">
      <c r="A95" s="101"/>
      <c r="B95" s="103" t="s">
        <v>158</v>
      </c>
      <c r="C95" s="94">
        <f>C90</f>
        <v>3</v>
      </c>
      <c r="D95" s="1">
        <v>0</v>
      </c>
      <c r="E95" s="14">
        <f t="shared" si="103"/>
        <v>3</v>
      </c>
      <c r="F95" s="17" t="s">
        <v>26</v>
      </c>
      <c r="G95" s="15"/>
      <c r="H95" s="21" t="s">
        <v>125</v>
      </c>
      <c r="I95" s="12">
        <f t="shared" si="104"/>
        <v>0</v>
      </c>
      <c r="J95" s="87">
        <f t="shared" si="97"/>
        <v>70</v>
      </c>
      <c r="K95" s="55"/>
      <c r="L95" s="21" t="s">
        <v>125</v>
      </c>
      <c r="M95" s="13">
        <f t="shared" si="105"/>
        <v>0</v>
      </c>
      <c r="N95" s="12">
        <f t="shared" si="106"/>
        <v>0</v>
      </c>
      <c r="O95" s="16">
        <f t="shared" si="107"/>
        <v>0</v>
      </c>
    </row>
    <row r="96" spans="1:15" s="88" customFormat="1" x14ac:dyDescent="0.3">
      <c r="A96" s="113"/>
      <c r="B96" s="103"/>
      <c r="C96" s="94"/>
      <c r="D96" s="1"/>
      <c r="E96" s="14"/>
      <c r="F96" s="17"/>
      <c r="G96" s="15"/>
      <c r="H96" s="21"/>
      <c r="I96" s="12"/>
      <c r="J96" s="87"/>
      <c r="K96" s="55"/>
      <c r="L96" s="21"/>
      <c r="M96" s="13"/>
      <c r="N96" s="12"/>
      <c r="O96" s="16"/>
    </row>
    <row r="97" spans="1:15" x14ac:dyDescent="0.3">
      <c r="A97" s="63">
        <v>6</v>
      </c>
      <c r="B97" s="75" t="s">
        <v>82</v>
      </c>
      <c r="C97" s="77">
        <v>26</v>
      </c>
      <c r="D97" s="85">
        <v>0</v>
      </c>
      <c r="E97" s="14">
        <f t="shared" si="103"/>
        <v>26</v>
      </c>
      <c r="F97" s="17" t="s">
        <v>26</v>
      </c>
      <c r="G97" s="15"/>
      <c r="H97" s="21" t="s">
        <v>125</v>
      </c>
      <c r="I97" s="12">
        <f t="shared" ref="I97" si="108">IF(H97="C",(G97/100)*E97,IF(H97="M",(G97/1000)*E97,G97*E97))</f>
        <v>0</v>
      </c>
      <c r="J97" s="87">
        <f t="shared" ref="J97" si="109">$O$4</f>
        <v>70</v>
      </c>
      <c r="K97" s="55"/>
      <c r="L97" s="21" t="s">
        <v>125</v>
      </c>
      <c r="M97" s="13">
        <f t="shared" ref="M97" si="110">IF(L97="C",(K97/100)*E97,IF(L97="M",(K97/1000)*E97,K97*E97))</f>
        <v>0</v>
      </c>
      <c r="N97" s="12">
        <f t="shared" ref="N97" si="111">M97*J97</f>
        <v>0</v>
      </c>
      <c r="O97" s="16">
        <f t="shared" ref="O97" si="112">N97+I97</f>
        <v>0</v>
      </c>
    </row>
    <row r="98" spans="1:15" s="88" customFormat="1" x14ac:dyDescent="0.3">
      <c r="A98" s="101"/>
      <c r="B98" s="103" t="s">
        <v>154</v>
      </c>
      <c r="C98" s="94">
        <f>C97</f>
        <v>26</v>
      </c>
      <c r="D98" s="1">
        <v>0</v>
      </c>
      <c r="E98" s="14">
        <f t="shared" si="103"/>
        <v>26</v>
      </c>
      <c r="F98" s="17" t="s">
        <v>26</v>
      </c>
      <c r="G98" s="15"/>
      <c r="H98" s="21" t="s">
        <v>125</v>
      </c>
      <c r="I98" s="12">
        <f t="shared" si="104"/>
        <v>0</v>
      </c>
      <c r="J98" s="87">
        <f t="shared" si="97"/>
        <v>70</v>
      </c>
      <c r="K98" s="55"/>
      <c r="L98" s="21" t="s">
        <v>125</v>
      </c>
      <c r="M98" s="13">
        <f t="shared" si="105"/>
        <v>0</v>
      </c>
      <c r="N98" s="12">
        <f t="shared" si="106"/>
        <v>0</v>
      </c>
      <c r="O98" s="16">
        <f t="shared" si="107"/>
        <v>0</v>
      </c>
    </row>
    <row r="99" spans="1:15" s="88" customFormat="1" x14ac:dyDescent="0.3">
      <c r="A99" s="101"/>
      <c r="B99" s="103" t="s">
        <v>155</v>
      </c>
      <c r="C99" s="94">
        <f>C97</f>
        <v>26</v>
      </c>
      <c r="D99" s="1">
        <v>0</v>
      </c>
      <c r="E99" s="14">
        <f t="shared" si="103"/>
        <v>26</v>
      </c>
      <c r="F99" s="17" t="s">
        <v>26</v>
      </c>
      <c r="G99" s="15"/>
      <c r="H99" s="21" t="s">
        <v>125</v>
      </c>
      <c r="I99" s="12">
        <f t="shared" si="104"/>
        <v>0</v>
      </c>
      <c r="J99" s="87">
        <f t="shared" si="97"/>
        <v>70</v>
      </c>
      <c r="K99" s="55"/>
      <c r="L99" s="21" t="s">
        <v>125</v>
      </c>
      <c r="M99" s="13">
        <f t="shared" si="105"/>
        <v>0</v>
      </c>
      <c r="N99" s="12">
        <f t="shared" si="106"/>
        <v>0</v>
      </c>
      <c r="O99" s="16">
        <f t="shared" si="107"/>
        <v>0</v>
      </c>
    </row>
    <row r="100" spans="1:15" s="88" customFormat="1" x14ac:dyDescent="0.3">
      <c r="A100" s="101"/>
      <c r="B100" s="103" t="s">
        <v>156</v>
      </c>
      <c r="C100" s="94">
        <f>C97</f>
        <v>26</v>
      </c>
      <c r="D100" s="1">
        <v>0</v>
      </c>
      <c r="E100" s="14">
        <f t="shared" si="103"/>
        <v>26</v>
      </c>
      <c r="F100" s="17" t="s">
        <v>26</v>
      </c>
      <c r="G100" s="15"/>
      <c r="H100" s="21" t="s">
        <v>125</v>
      </c>
      <c r="I100" s="12">
        <f t="shared" si="104"/>
        <v>0</v>
      </c>
      <c r="J100" s="87">
        <f t="shared" si="97"/>
        <v>70</v>
      </c>
      <c r="K100" s="55"/>
      <c r="L100" s="21" t="s">
        <v>125</v>
      </c>
      <c r="M100" s="13">
        <f t="shared" si="105"/>
        <v>0</v>
      </c>
      <c r="N100" s="12">
        <f t="shared" si="106"/>
        <v>0</v>
      </c>
      <c r="O100" s="16">
        <f t="shared" si="107"/>
        <v>0</v>
      </c>
    </row>
    <row r="101" spans="1:15" s="88" customFormat="1" x14ac:dyDescent="0.3">
      <c r="A101" s="101"/>
      <c r="B101" s="103" t="s">
        <v>167</v>
      </c>
      <c r="C101" s="94">
        <f>C97*2</f>
        <v>52</v>
      </c>
      <c r="D101" s="1">
        <v>0</v>
      </c>
      <c r="E101" s="14">
        <f t="shared" si="103"/>
        <v>52</v>
      </c>
      <c r="F101" s="17" t="s">
        <v>26</v>
      </c>
      <c r="G101" s="15"/>
      <c r="H101" s="21" t="s">
        <v>125</v>
      </c>
      <c r="I101" s="12">
        <f t="shared" si="104"/>
        <v>0</v>
      </c>
      <c r="J101" s="87">
        <f t="shared" si="97"/>
        <v>70</v>
      </c>
      <c r="K101" s="55"/>
      <c r="L101" s="21" t="s">
        <v>125</v>
      </c>
      <c r="M101" s="13">
        <f t="shared" si="105"/>
        <v>0</v>
      </c>
      <c r="N101" s="12">
        <f t="shared" si="106"/>
        <v>0</v>
      </c>
      <c r="O101" s="16">
        <f t="shared" si="107"/>
        <v>0</v>
      </c>
    </row>
    <row r="102" spans="1:15" s="88" customFormat="1" x14ac:dyDescent="0.3">
      <c r="A102" s="101"/>
      <c r="B102" s="103" t="s">
        <v>168</v>
      </c>
      <c r="C102" s="94">
        <f>C97</f>
        <v>26</v>
      </c>
      <c r="D102" s="1">
        <v>0</v>
      </c>
      <c r="E102" s="14">
        <f t="shared" si="103"/>
        <v>26</v>
      </c>
      <c r="F102" s="17" t="s">
        <v>26</v>
      </c>
      <c r="G102" s="15"/>
      <c r="H102" s="21" t="s">
        <v>125</v>
      </c>
      <c r="I102" s="12">
        <f t="shared" si="104"/>
        <v>0</v>
      </c>
      <c r="J102" s="87">
        <f t="shared" si="97"/>
        <v>70</v>
      </c>
      <c r="K102" s="55"/>
      <c r="L102" s="21" t="s">
        <v>125</v>
      </c>
      <c r="M102" s="13">
        <f t="shared" si="105"/>
        <v>0</v>
      </c>
      <c r="N102" s="12">
        <f t="shared" si="106"/>
        <v>0</v>
      </c>
      <c r="O102" s="16">
        <f t="shared" si="107"/>
        <v>0</v>
      </c>
    </row>
    <row r="103" spans="1:15" s="88" customFormat="1" x14ac:dyDescent="0.3">
      <c r="A103" s="113"/>
      <c r="B103" s="103"/>
      <c r="C103" s="94"/>
      <c r="D103" s="1"/>
      <c r="E103" s="14"/>
      <c r="F103" s="17"/>
      <c r="G103" s="15"/>
      <c r="H103" s="21"/>
      <c r="I103" s="12"/>
      <c r="J103" s="87"/>
      <c r="K103" s="55"/>
      <c r="L103" s="21"/>
      <c r="M103" s="13"/>
      <c r="N103" s="12"/>
      <c r="O103" s="16"/>
    </row>
    <row r="104" spans="1:15" x14ac:dyDescent="0.3">
      <c r="A104" s="63">
        <v>7</v>
      </c>
      <c r="B104" s="75" t="s">
        <v>83</v>
      </c>
      <c r="C104" s="77">
        <v>4</v>
      </c>
      <c r="D104" s="85">
        <v>0</v>
      </c>
      <c r="E104" s="14">
        <f t="shared" si="103"/>
        <v>4</v>
      </c>
      <c r="F104" s="17" t="s">
        <v>26</v>
      </c>
      <c r="G104" s="15"/>
      <c r="H104" s="21" t="s">
        <v>125</v>
      </c>
      <c r="I104" s="12">
        <f t="shared" ref="I104" si="113">IF(H104="C",(G104/100)*E104,IF(H104="M",(G104/1000)*E104,G104*E104))</f>
        <v>0</v>
      </c>
      <c r="J104" s="87">
        <f t="shared" ref="J104" si="114">$O$4</f>
        <v>70</v>
      </c>
      <c r="K104" s="55"/>
      <c r="L104" s="21" t="s">
        <v>125</v>
      </c>
      <c r="M104" s="13">
        <f t="shared" ref="M104" si="115">IF(L104="C",(K104/100)*E104,IF(L104="M",(K104/1000)*E104,K104*E104))</f>
        <v>0</v>
      </c>
      <c r="N104" s="12">
        <f t="shared" ref="N104" si="116">M104*J104</f>
        <v>0</v>
      </c>
      <c r="O104" s="16">
        <f t="shared" ref="O104" si="117">N104+I104</f>
        <v>0</v>
      </c>
    </row>
    <row r="105" spans="1:15" s="88" customFormat="1" x14ac:dyDescent="0.3">
      <c r="A105" s="101"/>
      <c r="B105" s="103" t="s">
        <v>154</v>
      </c>
      <c r="C105" s="94">
        <f>C104</f>
        <v>4</v>
      </c>
      <c r="D105" s="1">
        <v>0</v>
      </c>
      <c r="E105" s="14">
        <f t="shared" ref="E105:E109" si="118">C105+(C105*D105)</f>
        <v>4</v>
      </c>
      <c r="F105" s="17" t="s">
        <v>26</v>
      </c>
      <c r="G105" s="15"/>
      <c r="H105" s="21" t="s">
        <v>125</v>
      </c>
      <c r="I105" s="12">
        <f t="shared" ref="I105:I109" si="119">IF(H105="C",(G105/100)*E105,IF(H105="M",(G105/1000)*E105,G105*E105))</f>
        <v>0</v>
      </c>
      <c r="J105" s="87">
        <f t="shared" si="97"/>
        <v>70</v>
      </c>
      <c r="K105" s="55"/>
      <c r="L105" s="21" t="s">
        <v>125</v>
      </c>
      <c r="M105" s="13">
        <f t="shared" ref="M105:M109" si="120">IF(L105="C",(K105/100)*E105,IF(L105="M",(K105/1000)*E105,K105*E105))</f>
        <v>0</v>
      </c>
      <c r="N105" s="12">
        <f t="shared" ref="N105:N109" si="121">M105*J105</f>
        <v>0</v>
      </c>
      <c r="O105" s="16">
        <f t="shared" ref="O105:O109" si="122">N105+I105</f>
        <v>0</v>
      </c>
    </row>
    <row r="106" spans="1:15" s="88" customFormat="1" x14ac:dyDescent="0.3">
      <c r="A106" s="101"/>
      <c r="B106" s="103" t="s">
        <v>155</v>
      </c>
      <c r="C106" s="94">
        <f>C104</f>
        <v>4</v>
      </c>
      <c r="D106" s="1">
        <v>0</v>
      </c>
      <c r="E106" s="14">
        <f t="shared" si="118"/>
        <v>4</v>
      </c>
      <c r="F106" s="17" t="s">
        <v>26</v>
      </c>
      <c r="G106" s="15"/>
      <c r="H106" s="21" t="s">
        <v>125</v>
      </c>
      <c r="I106" s="12">
        <f t="shared" si="119"/>
        <v>0</v>
      </c>
      <c r="J106" s="87">
        <f t="shared" si="97"/>
        <v>70</v>
      </c>
      <c r="K106" s="55"/>
      <c r="L106" s="21" t="s">
        <v>125</v>
      </c>
      <c r="M106" s="13">
        <f t="shared" si="120"/>
        <v>0</v>
      </c>
      <c r="N106" s="12">
        <f t="shared" si="121"/>
        <v>0</v>
      </c>
      <c r="O106" s="16">
        <f t="shared" si="122"/>
        <v>0</v>
      </c>
    </row>
    <row r="107" spans="1:15" s="88" customFormat="1" x14ac:dyDescent="0.3">
      <c r="A107" s="101"/>
      <c r="B107" s="103" t="s">
        <v>156</v>
      </c>
      <c r="C107" s="94">
        <f>C104</f>
        <v>4</v>
      </c>
      <c r="D107" s="1">
        <v>0</v>
      </c>
      <c r="E107" s="14">
        <f t="shared" si="118"/>
        <v>4</v>
      </c>
      <c r="F107" s="17" t="s">
        <v>26</v>
      </c>
      <c r="G107" s="15"/>
      <c r="H107" s="21" t="s">
        <v>125</v>
      </c>
      <c r="I107" s="12">
        <f t="shared" si="119"/>
        <v>0</v>
      </c>
      <c r="J107" s="87">
        <f t="shared" si="97"/>
        <v>70</v>
      </c>
      <c r="K107" s="55"/>
      <c r="L107" s="21" t="s">
        <v>125</v>
      </c>
      <c r="M107" s="13">
        <f t="shared" si="120"/>
        <v>0</v>
      </c>
      <c r="N107" s="12">
        <f t="shared" si="121"/>
        <v>0</v>
      </c>
      <c r="O107" s="16">
        <f t="shared" si="122"/>
        <v>0</v>
      </c>
    </row>
    <row r="108" spans="1:15" s="88" customFormat="1" x14ac:dyDescent="0.3">
      <c r="A108" s="101"/>
      <c r="B108" s="103" t="s">
        <v>167</v>
      </c>
      <c r="C108" s="94">
        <f>C104*2</f>
        <v>8</v>
      </c>
      <c r="D108" s="1">
        <v>0</v>
      </c>
      <c r="E108" s="14">
        <f t="shared" si="118"/>
        <v>8</v>
      </c>
      <c r="F108" s="17" t="s">
        <v>26</v>
      </c>
      <c r="G108" s="15"/>
      <c r="H108" s="21" t="s">
        <v>125</v>
      </c>
      <c r="I108" s="12">
        <f t="shared" si="119"/>
        <v>0</v>
      </c>
      <c r="J108" s="87">
        <f t="shared" si="97"/>
        <v>70</v>
      </c>
      <c r="K108" s="55"/>
      <c r="L108" s="21" t="s">
        <v>125</v>
      </c>
      <c r="M108" s="13">
        <f t="shared" si="120"/>
        <v>0</v>
      </c>
      <c r="N108" s="12">
        <f t="shared" si="121"/>
        <v>0</v>
      </c>
      <c r="O108" s="16">
        <f t="shared" si="122"/>
        <v>0</v>
      </c>
    </row>
    <row r="109" spans="1:15" s="88" customFormat="1" x14ac:dyDescent="0.3">
      <c r="A109" s="101"/>
      <c r="B109" s="103" t="s">
        <v>168</v>
      </c>
      <c r="C109" s="94">
        <f>C104</f>
        <v>4</v>
      </c>
      <c r="D109" s="1">
        <v>0</v>
      </c>
      <c r="E109" s="14">
        <f t="shared" si="118"/>
        <v>4</v>
      </c>
      <c r="F109" s="17" t="s">
        <v>26</v>
      </c>
      <c r="G109" s="15"/>
      <c r="H109" s="21" t="s">
        <v>125</v>
      </c>
      <c r="I109" s="12">
        <f t="shared" si="119"/>
        <v>0</v>
      </c>
      <c r="J109" s="87">
        <f t="shared" si="97"/>
        <v>70</v>
      </c>
      <c r="K109" s="55"/>
      <c r="L109" s="21" t="s">
        <v>125</v>
      </c>
      <c r="M109" s="13">
        <f t="shared" si="120"/>
        <v>0</v>
      </c>
      <c r="N109" s="12">
        <f t="shared" si="121"/>
        <v>0</v>
      </c>
      <c r="O109" s="16">
        <f t="shared" si="122"/>
        <v>0</v>
      </c>
    </row>
    <row r="110" spans="1:15" s="88" customFormat="1" x14ac:dyDescent="0.3">
      <c r="A110" s="113"/>
      <c r="B110" s="103"/>
      <c r="C110" s="94"/>
      <c r="D110" s="1"/>
      <c r="E110" s="14"/>
      <c r="F110" s="17"/>
      <c r="G110" s="15"/>
      <c r="H110" s="21"/>
      <c r="I110" s="12"/>
      <c r="J110" s="87"/>
      <c r="K110" s="55"/>
      <c r="L110" s="21"/>
      <c r="M110" s="13"/>
      <c r="N110" s="12"/>
      <c r="O110" s="16"/>
    </row>
    <row r="111" spans="1:15" x14ac:dyDescent="0.3">
      <c r="A111" s="63">
        <v>8</v>
      </c>
      <c r="B111" s="75" t="s">
        <v>84</v>
      </c>
      <c r="C111" s="77">
        <v>8</v>
      </c>
      <c r="D111" s="85">
        <v>0</v>
      </c>
      <c r="E111" s="14">
        <f>C111+(C111*D111)</f>
        <v>8</v>
      </c>
      <c r="F111" s="17" t="s">
        <v>26</v>
      </c>
      <c r="G111" s="15"/>
      <c r="H111" s="21" t="s">
        <v>125</v>
      </c>
      <c r="I111" s="12">
        <f t="shared" ref="I111" si="123">IF(H111="C",(G111/100)*E111,IF(H111="M",(G111/1000)*E111,G111*E111))</f>
        <v>0</v>
      </c>
      <c r="J111" s="87">
        <f t="shared" ref="J111" si="124">$O$4</f>
        <v>70</v>
      </c>
      <c r="K111" s="55"/>
      <c r="L111" s="21" t="s">
        <v>125</v>
      </c>
      <c r="M111" s="13">
        <f t="shared" ref="M111" si="125">IF(L111="C",(K111/100)*E111,IF(L111="M",(K111/1000)*E111,K111*E111))</f>
        <v>0</v>
      </c>
      <c r="N111" s="12">
        <f t="shared" ref="N111" si="126">M111*J111</f>
        <v>0</v>
      </c>
      <c r="O111" s="16">
        <f t="shared" ref="O111" si="127">N111+I111</f>
        <v>0</v>
      </c>
    </row>
    <row r="112" spans="1:15" s="88" customFormat="1" x14ac:dyDescent="0.3">
      <c r="A112" s="101"/>
      <c r="B112" s="103" t="s">
        <v>154</v>
      </c>
      <c r="C112" s="94">
        <f>C111</f>
        <v>8</v>
      </c>
      <c r="D112" s="1">
        <v>0</v>
      </c>
      <c r="E112" s="14">
        <f t="shared" ref="E112:E116" si="128">C112+(C112*D112)</f>
        <v>8</v>
      </c>
      <c r="F112" s="17" t="s">
        <v>26</v>
      </c>
      <c r="G112" s="15"/>
      <c r="H112" s="21" t="s">
        <v>125</v>
      </c>
      <c r="I112" s="12">
        <f t="shared" ref="I112:I116" si="129">IF(H112="C",(G112/100)*E112,IF(H112="M",(G112/1000)*E112,G112*E112))</f>
        <v>0</v>
      </c>
      <c r="J112" s="87">
        <f t="shared" si="97"/>
        <v>70</v>
      </c>
      <c r="K112" s="55"/>
      <c r="L112" s="21" t="s">
        <v>125</v>
      </c>
      <c r="M112" s="13">
        <f t="shared" ref="M112:M116" si="130">IF(L112="C",(K112/100)*E112,IF(L112="M",(K112/1000)*E112,K112*E112))</f>
        <v>0</v>
      </c>
      <c r="N112" s="12">
        <f t="shared" ref="N112:N116" si="131">M112*J112</f>
        <v>0</v>
      </c>
      <c r="O112" s="16">
        <f t="shared" ref="O112:O116" si="132">N112+I112</f>
        <v>0</v>
      </c>
    </row>
    <row r="113" spans="1:15" s="88" customFormat="1" x14ac:dyDescent="0.3">
      <c r="A113" s="101"/>
      <c r="B113" s="103" t="s">
        <v>155</v>
      </c>
      <c r="C113" s="94">
        <f>C111</f>
        <v>8</v>
      </c>
      <c r="D113" s="1">
        <v>0</v>
      </c>
      <c r="E113" s="14">
        <f t="shared" si="128"/>
        <v>8</v>
      </c>
      <c r="F113" s="17" t="s">
        <v>26</v>
      </c>
      <c r="G113" s="15"/>
      <c r="H113" s="21" t="s">
        <v>125</v>
      </c>
      <c r="I113" s="12">
        <f t="shared" si="129"/>
        <v>0</v>
      </c>
      <c r="J113" s="87">
        <f t="shared" si="97"/>
        <v>70</v>
      </c>
      <c r="K113" s="55"/>
      <c r="L113" s="21" t="s">
        <v>125</v>
      </c>
      <c r="M113" s="13">
        <f t="shared" si="130"/>
        <v>0</v>
      </c>
      <c r="N113" s="12">
        <f t="shared" si="131"/>
        <v>0</v>
      </c>
      <c r="O113" s="16">
        <f t="shared" si="132"/>
        <v>0</v>
      </c>
    </row>
    <row r="114" spans="1:15" s="88" customFormat="1" x14ac:dyDescent="0.3">
      <c r="A114" s="101"/>
      <c r="B114" s="103" t="s">
        <v>156</v>
      </c>
      <c r="C114" s="94">
        <f>C111</f>
        <v>8</v>
      </c>
      <c r="D114" s="1">
        <v>0</v>
      </c>
      <c r="E114" s="14">
        <f t="shared" si="128"/>
        <v>8</v>
      </c>
      <c r="F114" s="17" t="s">
        <v>26</v>
      </c>
      <c r="G114" s="15"/>
      <c r="H114" s="21" t="s">
        <v>125</v>
      </c>
      <c r="I114" s="12">
        <f t="shared" si="129"/>
        <v>0</v>
      </c>
      <c r="J114" s="87">
        <f t="shared" si="97"/>
        <v>70</v>
      </c>
      <c r="K114" s="55"/>
      <c r="L114" s="21" t="s">
        <v>125</v>
      </c>
      <c r="M114" s="13">
        <f t="shared" si="130"/>
        <v>0</v>
      </c>
      <c r="N114" s="12">
        <f t="shared" si="131"/>
        <v>0</v>
      </c>
      <c r="O114" s="16">
        <f t="shared" si="132"/>
        <v>0</v>
      </c>
    </row>
    <row r="115" spans="1:15" s="88" customFormat="1" x14ac:dyDescent="0.3">
      <c r="A115" s="101"/>
      <c r="B115" s="103" t="s">
        <v>167</v>
      </c>
      <c r="C115" s="94">
        <f>C111*2</f>
        <v>16</v>
      </c>
      <c r="D115" s="1">
        <v>0</v>
      </c>
      <c r="E115" s="14">
        <f t="shared" si="128"/>
        <v>16</v>
      </c>
      <c r="F115" s="17" t="s">
        <v>26</v>
      </c>
      <c r="G115" s="15"/>
      <c r="H115" s="21" t="s">
        <v>125</v>
      </c>
      <c r="I115" s="12">
        <f t="shared" si="129"/>
        <v>0</v>
      </c>
      <c r="J115" s="87">
        <f t="shared" si="97"/>
        <v>70</v>
      </c>
      <c r="K115" s="55"/>
      <c r="L115" s="21" t="s">
        <v>125</v>
      </c>
      <c r="M115" s="13">
        <f t="shared" si="130"/>
        <v>0</v>
      </c>
      <c r="N115" s="12">
        <f t="shared" si="131"/>
        <v>0</v>
      </c>
      <c r="O115" s="16">
        <f t="shared" si="132"/>
        <v>0</v>
      </c>
    </row>
    <row r="116" spans="1:15" s="88" customFormat="1" x14ac:dyDescent="0.3">
      <c r="A116" s="101"/>
      <c r="B116" s="103" t="s">
        <v>168</v>
      </c>
      <c r="C116" s="94">
        <f>C111</f>
        <v>8</v>
      </c>
      <c r="D116" s="1">
        <v>0</v>
      </c>
      <c r="E116" s="14">
        <f t="shared" si="128"/>
        <v>8</v>
      </c>
      <c r="F116" s="17" t="s">
        <v>26</v>
      </c>
      <c r="G116" s="15"/>
      <c r="H116" s="21" t="s">
        <v>125</v>
      </c>
      <c r="I116" s="12">
        <f t="shared" si="129"/>
        <v>0</v>
      </c>
      <c r="J116" s="87">
        <f t="shared" si="97"/>
        <v>70</v>
      </c>
      <c r="K116" s="55"/>
      <c r="L116" s="21" t="s">
        <v>125</v>
      </c>
      <c r="M116" s="13">
        <f t="shared" si="130"/>
        <v>0</v>
      </c>
      <c r="N116" s="12">
        <f t="shared" si="131"/>
        <v>0</v>
      </c>
      <c r="O116" s="16">
        <f t="shared" si="132"/>
        <v>0</v>
      </c>
    </row>
    <row r="117" spans="1:15" s="88" customFormat="1" x14ac:dyDescent="0.3">
      <c r="A117" s="113"/>
      <c r="B117" s="103"/>
      <c r="C117" s="94"/>
      <c r="D117" s="1"/>
      <c r="E117" s="14"/>
      <c r="F117" s="17"/>
      <c r="G117" s="15"/>
      <c r="H117" s="21"/>
      <c r="I117" s="12"/>
      <c r="J117" s="87"/>
      <c r="K117" s="55"/>
      <c r="L117" s="21"/>
      <c r="M117" s="13"/>
      <c r="N117" s="12"/>
      <c r="O117" s="16"/>
    </row>
    <row r="118" spans="1:15" x14ac:dyDescent="0.3">
      <c r="A118" s="63">
        <v>9</v>
      </c>
      <c r="B118" s="75" t="s">
        <v>85</v>
      </c>
      <c r="C118" s="77">
        <v>1</v>
      </c>
      <c r="D118" s="85">
        <v>0</v>
      </c>
      <c r="E118" s="14">
        <f t="shared" si="103"/>
        <v>1</v>
      </c>
      <c r="F118" s="17" t="s">
        <v>26</v>
      </c>
      <c r="G118" s="15"/>
      <c r="H118" s="21" t="s">
        <v>125</v>
      </c>
      <c r="I118" s="12">
        <f t="shared" ref="I118" si="133">IF(H118="C",(G118/100)*E118,IF(H118="M",(G118/1000)*E118,G118*E118))</f>
        <v>0</v>
      </c>
      <c r="J118" s="87">
        <f t="shared" ref="J118" si="134">$O$4</f>
        <v>70</v>
      </c>
      <c r="K118" s="55"/>
      <c r="L118" s="21" t="s">
        <v>125</v>
      </c>
      <c r="M118" s="13">
        <f t="shared" ref="M118" si="135">IF(L118="C",(K118/100)*E118,IF(L118="M",(K118/1000)*E118,K118*E118))</f>
        <v>0</v>
      </c>
      <c r="N118" s="12">
        <f t="shared" ref="N118" si="136">M118*J118</f>
        <v>0</v>
      </c>
      <c r="O118" s="16">
        <f t="shared" ref="O118" si="137">N118+I118</f>
        <v>0</v>
      </c>
    </row>
    <row r="119" spans="1:15" s="88" customFormat="1" x14ac:dyDescent="0.3">
      <c r="A119" s="101"/>
      <c r="B119" s="103" t="s">
        <v>154</v>
      </c>
      <c r="C119" s="94">
        <f>C118</f>
        <v>1</v>
      </c>
      <c r="D119" s="1">
        <v>0</v>
      </c>
      <c r="E119" s="14">
        <f t="shared" si="103"/>
        <v>1</v>
      </c>
      <c r="F119" s="17" t="s">
        <v>26</v>
      </c>
      <c r="G119" s="15"/>
      <c r="H119" s="21" t="s">
        <v>125</v>
      </c>
      <c r="I119" s="12">
        <f t="shared" si="104"/>
        <v>0</v>
      </c>
      <c r="J119" s="87">
        <f t="shared" si="97"/>
        <v>70</v>
      </c>
      <c r="K119" s="55"/>
      <c r="L119" s="21" t="s">
        <v>125</v>
      </c>
      <c r="M119" s="13">
        <f t="shared" si="105"/>
        <v>0</v>
      </c>
      <c r="N119" s="12">
        <f t="shared" si="106"/>
        <v>0</v>
      </c>
      <c r="O119" s="16">
        <f t="shared" si="107"/>
        <v>0</v>
      </c>
    </row>
    <row r="120" spans="1:15" s="88" customFormat="1" x14ac:dyDescent="0.3">
      <c r="A120" s="101"/>
      <c r="B120" s="103" t="s">
        <v>155</v>
      </c>
      <c r="C120" s="94">
        <f>C118</f>
        <v>1</v>
      </c>
      <c r="D120" s="1">
        <v>0</v>
      </c>
      <c r="E120" s="14">
        <f t="shared" si="103"/>
        <v>1</v>
      </c>
      <c r="F120" s="17" t="s">
        <v>26</v>
      </c>
      <c r="G120" s="15"/>
      <c r="H120" s="21" t="s">
        <v>125</v>
      </c>
      <c r="I120" s="12">
        <f t="shared" si="104"/>
        <v>0</v>
      </c>
      <c r="J120" s="87">
        <f t="shared" si="97"/>
        <v>70</v>
      </c>
      <c r="K120" s="55"/>
      <c r="L120" s="21" t="s">
        <v>125</v>
      </c>
      <c r="M120" s="13">
        <f t="shared" si="105"/>
        <v>0</v>
      </c>
      <c r="N120" s="12">
        <f t="shared" si="106"/>
        <v>0</v>
      </c>
      <c r="O120" s="16">
        <f t="shared" si="107"/>
        <v>0</v>
      </c>
    </row>
    <row r="121" spans="1:15" s="88" customFormat="1" x14ac:dyDescent="0.3">
      <c r="A121" s="101"/>
      <c r="B121" s="103" t="s">
        <v>156</v>
      </c>
      <c r="C121" s="94">
        <f>C118</f>
        <v>1</v>
      </c>
      <c r="D121" s="1">
        <v>0</v>
      </c>
      <c r="E121" s="14">
        <f t="shared" si="103"/>
        <v>1</v>
      </c>
      <c r="F121" s="17" t="s">
        <v>26</v>
      </c>
      <c r="G121" s="15"/>
      <c r="H121" s="21" t="s">
        <v>125</v>
      </c>
      <c r="I121" s="12">
        <f t="shared" si="104"/>
        <v>0</v>
      </c>
      <c r="J121" s="87">
        <f t="shared" si="97"/>
        <v>70</v>
      </c>
      <c r="K121" s="55"/>
      <c r="L121" s="21" t="s">
        <v>125</v>
      </c>
      <c r="M121" s="13">
        <f t="shared" si="105"/>
        <v>0</v>
      </c>
      <c r="N121" s="12">
        <f t="shared" si="106"/>
        <v>0</v>
      </c>
      <c r="O121" s="16">
        <f t="shared" si="107"/>
        <v>0</v>
      </c>
    </row>
    <row r="122" spans="1:15" s="88" customFormat="1" x14ac:dyDescent="0.3">
      <c r="A122" s="101"/>
      <c r="B122" s="103" t="s">
        <v>167</v>
      </c>
      <c r="C122" s="94">
        <f>C118*2</f>
        <v>2</v>
      </c>
      <c r="D122" s="1">
        <v>0</v>
      </c>
      <c r="E122" s="14">
        <f t="shared" si="103"/>
        <v>2</v>
      </c>
      <c r="F122" s="17" t="s">
        <v>26</v>
      </c>
      <c r="G122" s="15"/>
      <c r="H122" s="21" t="s">
        <v>125</v>
      </c>
      <c r="I122" s="12">
        <f t="shared" si="104"/>
        <v>0</v>
      </c>
      <c r="J122" s="87">
        <f t="shared" si="97"/>
        <v>70</v>
      </c>
      <c r="K122" s="55"/>
      <c r="L122" s="21" t="s">
        <v>125</v>
      </c>
      <c r="M122" s="13">
        <f t="shared" si="105"/>
        <v>0</v>
      </c>
      <c r="N122" s="12">
        <f t="shared" si="106"/>
        <v>0</v>
      </c>
      <c r="O122" s="16">
        <f t="shared" si="107"/>
        <v>0</v>
      </c>
    </row>
    <row r="123" spans="1:15" s="88" customFormat="1" x14ac:dyDescent="0.3">
      <c r="A123" s="101"/>
      <c r="B123" s="103" t="s">
        <v>168</v>
      </c>
      <c r="C123" s="94">
        <f>C118</f>
        <v>1</v>
      </c>
      <c r="D123" s="1">
        <v>0</v>
      </c>
      <c r="E123" s="14">
        <f t="shared" si="103"/>
        <v>1</v>
      </c>
      <c r="F123" s="17" t="s">
        <v>26</v>
      </c>
      <c r="G123" s="15"/>
      <c r="H123" s="21" t="s">
        <v>125</v>
      </c>
      <c r="I123" s="12">
        <f t="shared" si="104"/>
        <v>0</v>
      </c>
      <c r="J123" s="87">
        <f t="shared" si="97"/>
        <v>70</v>
      </c>
      <c r="K123" s="55"/>
      <c r="L123" s="21" t="s">
        <v>125</v>
      </c>
      <c r="M123" s="13">
        <f t="shared" si="105"/>
        <v>0</v>
      </c>
      <c r="N123" s="12">
        <f t="shared" si="106"/>
        <v>0</v>
      </c>
      <c r="O123" s="16">
        <f t="shared" si="107"/>
        <v>0</v>
      </c>
    </row>
    <row r="124" spans="1:15" s="88" customFormat="1" x14ac:dyDescent="0.3">
      <c r="A124" s="113"/>
      <c r="B124" s="103"/>
      <c r="C124" s="94"/>
      <c r="D124" s="1"/>
      <c r="E124" s="14"/>
      <c r="F124" s="17"/>
      <c r="G124" s="15"/>
      <c r="H124" s="21"/>
      <c r="I124" s="12"/>
      <c r="J124" s="87"/>
      <c r="K124" s="55"/>
      <c r="L124" s="21"/>
      <c r="M124" s="13"/>
      <c r="N124" s="12"/>
      <c r="O124" s="16"/>
    </row>
    <row r="125" spans="1:15" x14ac:dyDescent="0.3">
      <c r="A125" s="63">
        <v>10</v>
      </c>
      <c r="B125" s="75" t="s">
        <v>169</v>
      </c>
      <c r="C125" s="77">
        <v>2</v>
      </c>
      <c r="D125" s="85">
        <v>0</v>
      </c>
      <c r="E125" s="14">
        <f t="shared" ref="E125:E163" si="138">C125+(C125*D125)</f>
        <v>2</v>
      </c>
      <c r="F125" s="17" t="s">
        <v>26</v>
      </c>
      <c r="G125" s="15"/>
      <c r="H125" s="21" t="s">
        <v>43</v>
      </c>
      <c r="I125" s="15">
        <f t="shared" ref="I125:I163" si="139">IF(H125="C",(G125/100)*E125,IF(H125="M",(G125/1000)*E125,G125*E125))</f>
        <v>0</v>
      </c>
      <c r="J125" s="56">
        <f t="shared" si="97"/>
        <v>70</v>
      </c>
      <c r="K125" s="55"/>
      <c r="L125" s="21" t="s">
        <v>43</v>
      </c>
      <c r="M125" s="13">
        <f t="shared" ref="M125:M163" si="140">IF(L125="C",(K125/100)*E125,IF(L125="M",(K125/1000)*E125,K125*E125))</f>
        <v>0</v>
      </c>
      <c r="N125" s="12">
        <f t="shared" ref="N125:N163" si="141">M125*J125</f>
        <v>0</v>
      </c>
      <c r="O125" s="16">
        <f t="shared" ref="O125:O163" si="142">N125+I125</f>
        <v>0</v>
      </c>
    </row>
    <row r="126" spans="1:15" x14ac:dyDescent="0.3">
      <c r="A126" s="63"/>
      <c r="B126" s="75"/>
      <c r="C126" s="77"/>
      <c r="D126" s="85"/>
      <c r="E126" s="14"/>
      <c r="F126" s="17"/>
      <c r="G126" s="15"/>
      <c r="H126" s="21"/>
      <c r="I126" s="15"/>
      <c r="J126" s="56"/>
      <c r="K126" s="55"/>
      <c r="L126" s="21"/>
      <c r="M126" s="13"/>
      <c r="N126" s="12"/>
      <c r="O126" s="16"/>
    </row>
    <row r="127" spans="1:15" x14ac:dyDescent="0.3">
      <c r="A127" s="63">
        <v>11</v>
      </c>
      <c r="B127" s="75" t="s">
        <v>87</v>
      </c>
      <c r="C127" s="77">
        <v>2</v>
      </c>
      <c r="D127" s="85">
        <v>0</v>
      </c>
      <c r="E127" s="14">
        <f>C127+(C127*D127)</f>
        <v>2</v>
      </c>
      <c r="F127" s="17" t="s">
        <v>26</v>
      </c>
      <c r="G127" s="15"/>
      <c r="H127" s="21" t="s">
        <v>125</v>
      </c>
      <c r="I127" s="12">
        <f t="shared" ref="I127" si="143">IF(H127="C",(G127/100)*E127,IF(H127="M",(G127/1000)*E127,G127*E127))</f>
        <v>0</v>
      </c>
      <c r="J127" s="87">
        <f t="shared" ref="J127" si="144">$O$4</f>
        <v>70</v>
      </c>
      <c r="K127" s="55"/>
      <c r="L127" s="21" t="s">
        <v>125</v>
      </c>
      <c r="M127" s="13">
        <f t="shared" ref="M127" si="145">IF(L127="C",(K127/100)*E127,IF(L127="M",(K127/1000)*E127,K127*E127))</f>
        <v>0</v>
      </c>
      <c r="N127" s="12">
        <f t="shared" ref="N127" si="146">M127*J127</f>
        <v>0</v>
      </c>
      <c r="O127" s="16">
        <f t="shared" ref="O127" si="147">N127+I127</f>
        <v>0</v>
      </c>
    </row>
    <row r="128" spans="1:15" s="88" customFormat="1" x14ac:dyDescent="0.3">
      <c r="A128" s="101"/>
      <c r="B128" s="103" t="s">
        <v>154</v>
      </c>
      <c r="C128" s="94">
        <f>C127</f>
        <v>2</v>
      </c>
      <c r="D128" s="1">
        <v>0</v>
      </c>
      <c r="E128" s="14">
        <f t="shared" ref="E128:E132" si="148">C128+(C128*D128)</f>
        <v>2</v>
      </c>
      <c r="F128" s="17" t="s">
        <v>26</v>
      </c>
      <c r="G128" s="15"/>
      <c r="H128" s="21" t="s">
        <v>125</v>
      </c>
      <c r="I128" s="12">
        <f t="shared" ref="I128:I132" si="149">IF(H128="C",(G128/100)*E128,IF(H128="M",(G128/1000)*E128,G128*E128))</f>
        <v>0</v>
      </c>
      <c r="J128" s="87">
        <f t="shared" si="97"/>
        <v>70</v>
      </c>
      <c r="K128" s="55"/>
      <c r="L128" s="21" t="s">
        <v>125</v>
      </c>
      <c r="M128" s="13">
        <f t="shared" ref="M128:M132" si="150">IF(L128="C",(K128/100)*E128,IF(L128="M",(K128/1000)*E128,K128*E128))</f>
        <v>0</v>
      </c>
      <c r="N128" s="12">
        <f t="shared" ref="N128:N132" si="151">M128*J128</f>
        <v>0</v>
      </c>
      <c r="O128" s="16">
        <f t="shared" ref="O128:O132" si="152">N128+I128</f>
        <v>0</v>
      </c>
    </row>
    <row r="129" spans="1:15" s="88" customFormat="1" x14ac:dyDescent="0.3">
      <c r="A129" s="101"/>
      <c r="B129" s="103" t="s">
        <v>155</v>
      </c>
      <c r="C129" s="94">
        <f>C127</f>
        <v>2</v>
      </c>
      <c r="D129" s="1">
        <v>0</v>
      </c>
      <c r="E129" s="14">
        <f t="shared" si="148"/>
        <v>2</v>
      </c>
      <c r="F129" s="17" t="s">
        <v>26</v>
      </c>
      <c r="G129" s="15"/>
      <c r="H129" s="21" t="s">
        <v>125</v>
      </c>
      <c r="I129" s="12">
        <f t="shared" si="149"/>
        <v>0</v>
      </c>
      <c r="J129" s="87">
        <f t="shared" si="97"/>
        <v>70</v>
      </c>
      <c r="K129" s="55"/>
      <c r="L129" s="21" t="s">
        <v>125</v>
      </c>
      <c r="M129" s="13">
        <f t="shared" si="150"/>
        <v>0</v>
      </c>
      <c r="N129" s="12">
        <f t="shared" si="151"/>
        <v>0</v>
      </c>
      <c r="O129" s="16">
        <f t="shared" si="152"/>
        <v>0</v>
      </c>
    </row>
    <row r="130" spans="1:15" s="88" customFormat="1" x14ac:dyDescent="0.3">
      <c r="A130" s="101"/>
      <c r="B130" s="103" t="s">
        <v>156</v>
      </c>
      <c r="C130" s="94">
        <f>C127</f>
        <v>2</v>
      </c>
      <c r="D130" s="1">
        <v>0</v>
      </c>
      <c r="E130" s="14">
        <f t="shared" si="148"/>
        <v>2</v>
      </c>
      <c r="F130" s="17" t="s">
        <v>26</v>
      </c>
      <c r="G130" s="15"/>
      <c r="H130" s="21" t="s">
        <v>125</v>
      </c>
      <c r="I130" s="12">
        <f t="shared" si="149"/>
        <v>0</v>
      </c>
      <c r="J130" s="87">
        <f t="shared" si="97"/>
        <v>70</v>
      </c>
      <c r="K130" s="55"/>
      <c r="L130" s="21" t="s">
        <v>125</v>
      </c>
      <c r="M130" s="13">
        <f t="shared" si="150"/>
        <v>0</v>
      </c>
      <c r="N130" s="12">
        <f t="shared" si="151"/>
        <v>0</v>
      </c>
      <c r="O130" s="16">
        <f t="shared" si="152"/>
        <v>0</v>
      </c>
    </row>
    <row r="131" spans="1:15" s="88" customFormat="1" x14ac:dyDescent="0.3">
      <c r="A131" s="101"/>
      <c r="B131" s="103" t="s">
        <v>167</v>
      </c>
      <c r="C131" s="94">
        <f>C127*2</f>
        <v>4</v>
      </c>
      <c r="D131" s="1">
        <v>0</v>
      </c>
      <c r="E131" s="14">
        <f t="shared" si="148"/>
        <v>4</v>
      </c>
      <c r="F131" s="17" t="s">
        <v>26</v>
      </c>
      <c r="G131" s="15"/>
      <c r="H131" s="21" t="s">
        <v>125</v>
      </c>
      <c r="I131" s="12">
        <f t="shared" si="149"/>
        <v>0</v>
      </c>
      <c r="J131" s="87">
        <f t="shared" si="97"/>
        <v>70</v>
      </c>
      <c r="K131" s="55"/>
      <c r="L131" s="21" t="s">
        <v>125</v>
      </c>
      <c r="M131" s="13">
        <f t="shared" si="150"/>
        <v>0</v>
      </c>
      <c r="N131" s="12">
        <f t="shared" si="151"/>
        <v>0</v>
      </c>
      <c r="O131" s="16">
        <f t="shared" si="152"/>
        <v>0</v>
      </c>
    </row>
    <row r="132" spans="1:15" s="88" customFormat="1" x14ac:dyDescent="0.3">
      <c r="A132" s="101"/>
      <c r="B132" s="103" t="s">
        <v>173</v>
      </c>
      <c r="C132" s="94">
        <f>C127</f>
        <v>2</v>
      </c>
      <c r="D132" s="1">
        <v>0</v>
      </c>
      <c r="E132" s="14">
        <f t="shared" si="148"/>
        <v>2</v>
      </c>
      <c r="F132" s="17" t="s">
        <v>26</v>
      </c>
      <c r="G132" s="15"/>
      <c r="H132" s="21" t="s">
        <v>125</v>
      </c>
      <c r="I132" s="12">
        <f t="shared" si="149"/>
        <v>0</v>
      </c>
      <c r="J132" s="87">
        <f t="shared" si="97"/>
        <v>70</v>
      </c>
      <c r="K132" s="55"/>
      <c r="L132" s="21" t="s">
        <v>125</v>
      </c>
      <c r="M132" s="13">
        <f t="shared" si="150"/>
        <v>0</v>
      </c>
      <c r="N132" s="12">
        <f t="shared" si="151"/>
        <v>0</v>
      </c>
      <c r="O132" s="16">
        <f t="shared" si="152"/>
        <v>0</v>
      </c>
    </row>
    <row r="133" spans="1:15" s="88" customFormat="1" x14ac:dyDescent="0.3">
      <c r="A133" s="113"/>
      <c r="B133" s="103"/>
      <c r="C133" s="94"/>
      <c r="D133" s="1"/>
      <c r="E133" s="14"/>
      <c r="F133" s="17"/>
      <c r="G133" s="15"/>
      <c r="H133" s="21"/>
      <c r="I133" s="12"/>
      <c r="J133" s="87"/>
      <c r="K133" s="55"/>
      <c r="L133" s="21"/>
      <c r="M133" s="13"/>
      <c r="N133" s="12"/>
      <c r="O133" s="16"/>
    </row>
    <row r="134" spans="1:15" x14ac:dyDescent="0.3">
      <c r="A134" s="63">
        <v>12</v>
      </c>
      <c r="B134" s="75" t="s">
        <v>88</v>
      </c>
      <c r="C134" s="77">
        <v>7</v>
      </c>
      <c r="D134" s="85">
        <v>0</v>
      </c>
      <c r="E134" s="14">
        <f>C134+(C134*D134)</f>
        <v>7</v>
      </c>
      <c r="F134" s="17" t="s">
        <v>26</v>
      </c>
      <c r="G134" s="15"/>
      <c r="H134" s="21" t="s">
        <v>125</v>
      </c>
      <c r="I134" s="12">
        <f t="shared" ref="I134" si="153">IF(H134="C",(G134/100)*E134,IF(H134="M",(G134/1000)*E134,G134*E134))</f>
        <v>0</v>
      </c>
      <c r="J134" s="87">
        <f t="shared" ref="J134" si="154">$O$4</f>
        <v>70</v>
      </c>
      <c r="K134" s="55"/>
      <c r="L134" s="21" t="s">
        <v>125</v>
      </c>
      <c r="M134" s="13">
        <f t="shared" ref="M134" si="155">IF(L134="C",(K134/100)*E134,IF(L134="M",(K134/1000)*E134,K134*E134))</f>
        <v>0</v>
      </c>
      <c r="N134" s="12">
        <f t="shared" ref="N134" si="156">M134*J134</f>
        <v>0</v>
      </c>
      <c r="O134" s="16">
        <f t="shared" ref="O134" si="157">N134+I134</f>
        <v>0</v>
      </c>
    </row>
    <row r="135" spans="1:15" s="88" customFormat="1" x14ac:dyDescent="0.3">
      <c r="A135" s="101"/>
      <c r="B135" s="103" t="s">
        <v>154</v>
      </c>
      <c r="C135" s="94">
        <f>C134</f>
        <v>7</v>
      </c>
      <c r="D135" s="1">
        <v>0</v>
      </c>
      <c r="E135" s="14">
        <f t="shared" ref="E135:E139" si="158">C135+(C135*D135)</f>
        <v>7</v>
      </c>
      <c r="F135" s="17" t="s">
        <v>26</v>
      </c>
      <c r="G135" s="15"/>
      <c r="H135" s="21" t="s">
        <v>125</v>
      </c>
      <c r="I135" s="12">
        <f t="shared" ref="I135:I139" si="159">IF(H135="C",(G135/100)*E135,IF(H135="M",(G135/1000)*E135,G135*E135))</f>
        <v>0</v>
      </c>
      <c r="J135" s="87">
        <f t="shared" si="97"/>
        <v>70</v>
      </c>
      <c r="K135" s="55"/>
      <c r="L135" s="21" t="s">
        <v>125</v>
      </c>
      <c r="M135" s="13">
        <f t="shared" ref="M135:M139" si="160">IF(L135="C",(K135/100)*E135,IF(L135="M",(K135/1000)*E135,K135*E135))</f>
        <v>0</v>
      </c>
      <c r="N135" s="12">
        <f t="shared" ref="N135:N139" si="161">M135*J135</f>
        <v>0</v>
      </c>
      <c r="O135" s="16">
        <f t="shared" ref="O135:O139" si="162">N135+I135</f>
        <v>0</v>
      </c>
    </row>
    <row r="136" spans="1:15" s="88" customFormat="1" x14ac:dyDescent="0.3">
      <c r="A136" s="101"/>
      <c r="B136" s="103" t="s">
        <v>155</v>
      </c>
      <c r="C136" s="94">
        <f>C134</f>
        <v>7</v>
      </c>
      <c r="D136" s="1">
        <v>0</v>
      </c>
      <c r="E136" s="14">
        <f t="shared" si="158"/>
        <v>7</v>
      </c>
      <c r="F136" s="17" t="s">
        <v>26</v>
      </c>
      <c r="G136" s="15"/>
      <c r="H136" s="21" t="s">
        <v>125</v>
      </c>
      <c r="I136" s="12">
        <f t="shared" si="159"/>
        <v>0</v>
      </c>
      <c r="J136" s="87">
        <f t="shared" si="97"/>
        <v>70</v>
      </c>
      <c r="K136" s="55"/>
      <c r="L136" s="21" t="s">
        <v>125</v>
      </c>
      <c r="M136" s="13">
        <f t="shared" si="160"/>
        <v>0</v>
      </c>
      <c r="N136" s="12">
        <f t="shared" si="161"/>
        <v>0</v>
      </c>
      <c r="O136" s="16">
        <f t="shared" si="162"/>
        <v>0</v>
      </c>
    </row>
    <row r="137" spans="1:15" s="88" customFormat="1" x14ac:dyDescent="0.3">
      <c r="A137" s="101"/>
      <c r="B137" s="103" t="s">
        <v>156</v>
      </c>
      <c r="C137" s="94">
        <f>C134</f>
        <v>7</v>
      </c>
      <c r="D137" s="1">
        <v>0</v>
      </c>
      <c r="E137" s="14">
        <f t="shared" si="158"/>
        <v>7</v>
      </c>
      <c r="F137" s="17" t="s">
        <v>26</v>
      </c>
      <c r="G137" s="15"/>
      <c r="H137" s="21" t="s">
        <v>125</v>
      </c>
      <c r="I137" s="12">
        <f t="shared" si="159"/>
        <v>0</v>
      </c>
      <c r="J137" s="87">
        <f t="shared" si="97"/>
        <v>70</v>
      </c>
      <c r="K137" s="55"/>
      <c r="L137" s="21" t="s">
        <v>125</v>
      </c>
      <c r="M137" s="13">
        <f t="shared" si="160"/>
        <v>0</v>
      </c>
      <c r="N137" s="12">
        <f t="shared" si="161"/>
        <v>0</v>
      </c>
      <c r="O137" s="16">
        <f t="shared" si="162"/>
        <v>0</v>
      </c>
    </row>
    <row r="138" spans="1:15" s="88" customFormat="1" x14ac:dyDescent="0.3">
      <c r="A138" s="101"/>
      <c r="B138" s="103" t="s">
        <v>167</v>
      </c>
      <c r="C138" s="94">
        <f>C134*2</f>
        <v>14</v>
      </c>
      <c r="D138" s="1">
        <v>0</v>
      </c>
      <c r="E138" s="14">
        <f t="shared" si="158"/>
        <v>14</v>
      </c>
      <c r="F138" s="17" t="s">
        <v>26</v>
      </c>
      <c r="G138" s="15"/>
      <c r="H138" s="21" t="s">
        <v>125</v>
      </c>
      <c r="I138" s="12">
        <f t="shared" si="159"/>
        <v>0</v>
      </c>
      <c r="J138" s="87">
        <f t="shared" si="97"/>
        <v>70</v>
      </c>
      <c r="K138" s="55"/>
      <c r="L138" s="21" t="s">
        <v>125</v>
      </c>
      <c r="M138" s="13">
        <f t="shared" si="160"/>
        <v>0</v>
      </c>
      <c r="N138" s="12">
        <f t="shared" si="161"/>
        <v>0</v>
      </c>
      <c r="O138" s="16">
        <f t="shared" si="162"/>
        <v>0</v>
      </c>
    </row>
    <row r="139" spans="1:15" s="88" customFormat="1" x14ac:dyDescent="0.3">
      <c r="A139" s="101"/>
      <c r="B139" s="103" t="s">
        <v>173</v>
      </c>
      <c r="C139" s="94">
        <f>C134</f>
        <v>7</v>
      </c>
      <c r="D139" s="1">
        <v>0</v>
      </c>
      <c r="E139" s="14">
        <f t="shared" si="158"/>
        <v>7</v>
      </c>
      <c r="F139" s="17" t="s">
        <v>26</v>
      </c>
      <c r="G139" s="15"/>
      <c r="H139" s="21" t="s">
        <v>125</v>
      </c>
      <c r="I139" s="12">
        <f t="shared" si="159"/>
        <v>0</v>
      </c>
      <c r="J139" s="87">
        <f t="shared" si="97"/>
        <v>70</v>
      </c>
      <c r="K139" s="55"/>
      <c r="L139" s="21" t="s">
        <v>125</v>
      </c>
      <c r="M139" s="13">
        <f t="shared" si="160"/>
        <v>0</v>
      </c>
      <c r="N139" s="12">
        <f t="shared" si="161"/>
        <v>0</v>
      </c>
      <c r="O139" s="16">
        <f t="shared" si="162"/>
        <v>0</v>
      </c>
    </row>
    <row r="140" spans="1:15" x14ac:dyDescent="0.3">
      <c r="A140" s="63"/>
      <c r="B140" s="75"/>
      <c r="C140" s="77"/>
      <c r="D140" s="85"/>
      <c r="E140" s="14"/>
      <c r="F140" s="17"/>
      <c r="G140" s="15"/>
      <c r="H140" s="21"/>
      <c r="I140" s="15"/>
      <c r="J140" s="56"/>
      <c r="K140" s="55"/>
      <c r="L140" s="21"/>
      <c r="M140" s="13"/>
      <c r="N140" s="12"/>
      <c r="O140" s="16"/>
    </row>
    <row r="141" spans="1:15" x14ac:dyDescent="0.3">
      <c r="A141" s="63">
        <v>13</v>
      </c>
      <c r="B141" s="75" t="s">
        <v>86</v>
      </c>
      <c r="C141" s="77">
        <v>1</v>
      </c>
      <c r="D141" s="85">
        <v>0</v>
      </c>
      <c r="E141" s="14">
        <f t="shared" si="138"/>
        <v>1</v>
      </c>
      <c r="F141" s="17" t="s">
        <v>26</v>
      </c>
      <c r="G141" s="15"/>
      <c r="H141" s="21" t="s">
        <v>43</v>
      </c>
      <c r="I141" s="15">
        <f t="shared" si="139"/>
        <v>0</v>
      </c>
      <c r="J141" s="56">
        <f t="shared" si="97"/>
        <v>70</v>
      </c>
      <c r="K141" s="55"/>
      <c r="L141" s="21" t="s">
        <v>43</v>
      </c>
      <c r="M141" s="13">
        <f t="shared" si="140"/>
        <v>0</v>
      </c>
      <c r="N141" s="12">
        <f t="shared" si="141"/>
        <v>0</v>
      </c>
      <c r="O141" s="16">
        <f t="shared" si="142"/>
        <v>0</v>
      </c>
    </row>
    <row r="142" spans="1:15" s="88" customFormat="1" x14ac:dyDescent="0.3">
      <c r="A142" s="101"/>
      <c r="B142" s="103" t="s">
        <v>170</v>
      </c>
      <c r="C142" s="94">
        <f>2*C141</f>
        <v>2</v>
      </c>
      <c r="D142" s="1">
        <v>0</v>
      </c>
      <c r="E142" s="14">
        <f t="shared" si="138"/>
        <v>2</v>
      </c>
      <c r="F142" s="17" t="s">
        <v>26</v>
      </c>
      <c r="G142" s="15"/>
      <c r="H142" s="21" t="s">
        <v>125</v>
      </c>
      <c r="I142" s="12">
        <f t="shared" si="139"/>
        <v>0</v>
      </c>
      <c r="J142" s="87">
        <f t="shared" si="97"/>
        <v>70</v>
      </c>
      <c r="K142" s="55"/>
      <c r="L142" s="21" t="s">
        <v>125</v>
      </c>
      <c r="M142" s="13">
        <f t="shared" si="140"/>
        <v>0</v>
      </c>
      <c r="N142" s="12">
        <f t="shared" si="141"/>
        <v>0</v>
      </c>
      <c r="O142" s="16">
        <f t="shared" si="142"/>
        <v>0</v>
      </c>
    </row>
    <row r="143" spans="1:15" s="88" customFormat="1" x14ac:dyDescent="0.3">
      <c r="A143" s="101"/>
      <c r="B143" s="103" t="s">
        <v>154</v>
      </c>
      <c r="C143" s="94">
        <f>C141</f>
        <v>1</v>
      </c>
      <c r="D143" s="1">
        <v>0</v>
      </c>
      <c r="E143" s="14">
        <f t="shared" si="138"/>
        <v>1</v>
      </c>
      <c r="F143" s="17" t="s">
        <v>26</v>
      </c>
      <c r="G143" s="15"/>
      <c r="H143" s="21" t="s">
        <v>125</v>
      </c>
      <c r="I143" s="12">
        <f t="shared" si="139"/>
        <v>0</v>
      </c>
      <c r="J143" s="87">
        <f t="shared" si="97"/>
        <v>70</v>
      </c>
      <c r="K143" s="55"/>
      <c r="L143" s="21" t="s">
        <v>125</v>
      </c>
      <c r="M143" s="13">
        <f t="shared" si="140"/>
        <v>0</v>
      </c>
      <c r="N143" s="12">
        <f t="shared" si="141"/>
        <v>0</v>
      </c>
      <c r="O143" s="16">
        <f t="shared" si="142"/>
        <v>0</v>
      </c>
    </row>
    <row r="144" spans="1:15" s="88" customFormat="1" x14ac:dyDescent="0.3">
      <c r="A144" s="101"/>
      <c r="B144" s="103" t="s">
        <v>171</v>
      </c>
      <c r="C144" s="94">
        <f>C141</f>
        <v>1</v>
      </c>
      <c r="D144" s="1">
        <v>0</v>
      </c>
      <c r="E144" s="14">
        <f t="shared" si="138"/>
        <v>1</v>
      </c>
      <c r="F144" s="17" t="s">
        <v>26</v>
      </c>
      <c r="G144" s="15"/>
      <c r="H144" s="21" t="s">
        <v>125</v>
      </c>
      <c r="I144" s="12">
        <f t="shared" si="139"/>
        <v>0</v>
      </c>
      <c r="J144" s="87">
        <f t="shared" si="97"/>
        <v>70</v>
      </c>
      <c r="K144" s="55"/>
      <c r="L144" s="21" t="s">
        <v>125</v>
      </c>
      <c r="M144" s="13">
        <f t="shared" si="140"/>
        <v>0</v>
      </c>
      <c r="N144" s="12">
        <f t="shared" si="141"/>
        <v>0</v>
      </c>
      <c r="O144" s="16">
        <f t="shared" si="142"/>
        <v>0</v>
      </c>
    </row>
    <row r="145" spans="1:15" s="88" customFormat="1" x14ac:dyDescent="0.3">
      <c r="A145" s="101"/>
      <c r="B145" s="103" t="s">
        <v>156</v>
      </c>
      <c r="C145" s="94">
        <f>C141</f>
        <v>1</v>
      </c>
      <c r="D145" s="1">
        <v>0</v>
      </c>
      <c r="E145" s="14">
        <f t="shared" si="138"/>
        <v>1</v>
      </c>
      <c r="F145" s="17" t="s">
        <v>26</v>
      </c>
      <c r="G145" s="15"/>
      <c r="H145" s="21" t="s">
        <v>125</v>
      </c>
      <c r="I145" s="12">
        <f t="shared" si="139"/>
        <v>0</v>
      </c>
      <c r="J145" s="87">
        <f t="shared" si="97"/>
        <v>70</v>
      </c>
      <c r="K145" s="55"/>
      <c r="L145" s="21" t="s">
        <v>125</v>
      </c>
      <c r="M145" s="13">
        <f t="shared" si="140"/>
        <v>0</v>
      </c>
      <c r="N145" s="12">
        <f t="shared" si="141"/>
        <v>0</v>
      </c>
      <c r="O145" s="16">
        <f t="shared" si="142"/>
        <v>0</v>
      </c>
    </row>
    <row r="146" spans="1:15" s="88" customFormat="1" x14ac:dyDescent="0.3">
      <c r="A146" s="101"/>
      <c r="B146" s="103" t="s">
        <v>167</v>
      </c>
      <c r="C146" s="94">
        <f>2*C141</f>
        <v>2</v>
      </c>
      <c r="D146" s="1">
        <v>0</v>
      </c>
      <c r="E146" s="14">
        <f t="shared" si="138"/>
        <v>2</v>
      </c>
      <c r="F146" s="17" t="s">
        <v>26</v>
      </c>
      <c r="G146" s="15"/>
      <c r="H146" s="21" t="s">
        <v>125</v>
      </c>
      <c r="I146" s="12">
        <f t="shared" si="139"/>
        <v>0</v>
      </c>
      <c r="J146" s="87">
        <f t="shared" si="97"/>
        <v>70</v>
      </c>
      <c r="K146" s="55"/>
      <c r="L146" s="21" t="s">
        <v>125</v>
      </c>
      <c r="M146" s="13">
        <f t="shared" si="140"/>
        <v>0</v>
      </c>
      <c r="N146" s="12">
        <f t="shared" si="141"/>
        <v>0</v>
      </c>
      <c r="O146" s="16">
        <f t="shared" si="142"/>
        <v>0</v>
      </c>
    </row>
    <row r="147" spans="1:15" s="88" customFormat="1" x14ac:dyDescent="0.3">
      <c r="A147" s="101"/>
      <c r="B147" s="103" t="s">
        <v>172</v>
      </c>
      <c r="C147" s="94">
        <f>C141</f>
        <v>1</v>
      </c>
      <c r="D147" s="1">
        <v>0</v>
      </c>
      <c r="E147" s="14">
        <f t="shared" si="138"/>
        <v>1</v>
      </c>
      <c r="F147" s="17" t="s">
        <v>26</v>
      </c>
      <c r="G147" s="15"/>
      <c r="H147" s="21" t="s">
        <v>125</v>
      </c>
      <c r="I147" s="12">
        <f t="shared" si="139"/>
        <v>0</v>
      </c>
      <c r="J147" s="87">
        <f t="shared" si="97"/>
        <v>70</v>
      </c>
      <c r="K147" s="55"/>
      <c r="L147" s="21" t="s">
        <v>125</v>
      </c>
      <c r="M147" s="13">
        <f t="shared" si="140"/>
        <v>0</v>
      </c>
      <c r="N147" s="12">
        <f t="shared" si="141"/>
        <v>0</v>
      </c>
      <c r="O147" s="16">
        <f t="shared" si="142"/>
        <v>0</v>
      </c>
    </row>
    <row r="148" spans="1:15" s="88" customFormat="1" x14ac:dyDescent="0.3">
      <c r="A148" s="113"/>
      <c r="B148" s="103"/>
      <c r="C148" s="94"/>
      <c r="D148" s="1"/>
      <c r="E148" s="14"/>
      <c r="F148" s="17"/>
      <c r="G148" s="15"/>
      <c r="H148" s="21"/>
      <c r="I148" s="12"/>
      <c r="J148" s="87"/>
      <c r="K148" s="55"/>
      <c r="L148" s="21"/>
      <c r="M148" s="13"/>
      <c r="N148" s="12"/>
      <c r="O148" s="16"/>
    </row>
    <row r="149" spans="1:15" x14ac:dyDescent="0.3">
      <c r="A149" s="63">
        <v>14</v>
      </c>
      <c r="B149" s="75" t="s">
        <v>89</v>
      </c>
      <c r="C149" s="77">
        <v>7</v>
      </c>
      <c r="D149" s="85">
        <v>0</v>
      </c>
      <c r="E149" s="14">
        <f>C149+(C149*D149)</f>
        <v>7</v>
      </c>
      <c r="F149" s="17" t="s">
        <v>26</v>
      </c>
      <c r="G149" s="15"/>
      <c r="H149" s="21" t="s">
        <v>43</v>
      </c>
      <c r="I149" s="15">
        <f>IF(H149="C",(G149/100)*E149,IF(H149="M",(G149/1000)*E149,G149*E149))</f>
        <v>0</v>
      </c>
      <c r="J149" s="56">
        <f t="shared" si="97"/>
        <v>70</v>
      </c>
      <c r="K149" s="55"/>
      <c r="L149" s="21" t="s">
        <v>43</v>
      </c>
      <c r="M149" s="13">
        <f>IF(L149="C",(K149/100)*E149,IF(L149="M",(K149/1000)*E149,K149*E149))</f>
        <v>0</v>
      </c>
      <c r="N149" s="12">
        <f>M149*J149</f>
        <v>0</v>
      </c>
      <c r="O149" s="16">
        <f>N149+I149</f>
        <v>0</v>
      </c>
    </row>
    <row r="150" spans="1:15" s="88" customFormat="1" x14ac:dyDescent="0.3">
      <c r="A150" s="101"/>
      <c r="B150" s="103" t="s">
        <v>170</v>
      </c>
      <c r="C150" s="94">
        <f>2*C149</f>
        <v>14</v>
      </c>
      <c r="D150" s="1">
        <v>0</v>
      </c>
      <c r="E150" s="14">
        <f t="shared" ref="E150:E155" si="163">C150+(C150*D150)</f>
        <v>14</v>
      </c>
      <c r="F150" s="17" t="s">
        <v>26</v>
      </c>
      <c r="G150" s="15"/>
      <c r="H150" s="21" t="s">
        <v>125</v>
      </c>
      <c r="I150" s="12">
        <f t="shared" ref="I150:I155" si="164">IF(H150="C",(G150/100)*E150,IF(H150="M",(G150/1000)*E150,G150*E150))</f>
        <v>0</v>
      </c>
      <c r="J150" s="87">
        <f t="shared" si="97"/>
        <v>70</v>
      </c>
      <c r="K150" s="55"/>
      <c r="L150" s="21" t="s">
        <v>125</v>
      </c>
      <c r="M150" s="13">
        <f t="shared" ref="M150:M155" si="165">IF(L150="C",(K150/100)*E150,IF(L150="M",(K150/1000)*E150,K150*E150))</f>
        <v>0</v>
      </c>
      <c r="N150" s="12">
        <f t="shared" ref="N150:N155" si="166">M150*J150</f>
        <v>0</v>
      </c>
      <c r="O150" s="16">
        <f t="shared" ref="O150:O155" si="167">N150+I150</f>
        <v>0</v>
      </c>
    </row>
    <row r="151" spans="1:15" s="88" customFormat="1" x14ac:dyDescent="0.3">
      <c r="A151" s="101"/>
      <c r="B151" s="103" t="s">
        <v>154</v>
      </c>
      <c r="C151" s="94">
        <f>C149</f>
        <v>7</v>
      </c>
      <c r="D151" s="1">
        <v>0</v>
      </c>
      <c r="E151" s="14">
        <f t="shared" si="163"/>
        <v>7</v>
      </c>
      <c r="F151" s="17" t="s">
        <v>26</v>
      </c>
      <c r="G151" s="15"/>
      <c r="H151" s="21" t="s">
        <v>125</v>
      </c>
      <c r="I151" s="12">
        <f t="shared" si="164"/>
        <v>0</v>
      </c>
      <c r="J151" s="87">
        <f t="shared" si="97"/>
        <v>70</v>
      </c>
      <c r="K151" s="55"/>
      <c r="L151" s="21" t="s">
        <v>125</v>
      </c>
      <c r="M151" s="13">
        <f t="shared" si="165"/>
        <v>0</v>
      </c>
      <c r="N151" s="12">
        <f t="shared" si="166"/>
        <v>0</v>
      </c>
      <c r="O151" s="16">
        <f t="shared" si="167"/>
        <v>0</v>
      </c>
    </row>
    <row r="152" spans="1:15" s="88" customFormat="1" x14ac:dyDescent="0.3">
      <c r="A152" s="101"/>
      <c r="B152" s="103" t="s">
        <v>171</v>
      </c>
      <c r="C152" s="94">
        <f>C149</f>
        <v>7</v>
      </c>
      <c r="D152" s="1">
        <v>0</v>
      </c>
      <c r="E152" s="14">
        <f t="shared" si="163"/>
        <v>7</v>
      </c>
      <c r="F152" s="17" t="s">
        <v>26</v>
      </c>
      <c r="G152" s="15"/>
      <c r="H152" s="21" t="s">
        <v>125</v>
      </c>
      <c r="I152" s="12">
        <f t="shared" si="164"/>
        <v>0</v>
      </c>
      <c r="J152" s="87">
        <f t="shared" si="97"/>
        <v>70</v>
      </c>
      <c r="K152" s="55"/>
      <c r="L152" s="21" t="s">
        <v>125</v>
      </c>
      <c r="M152" s="13">
        <f t="shared" si="165"/>
        <v>0</v>
      </c>
      <c r="N152" s="12">
        <f t="shared" si="166"/>
        <v>0</v>
      </c>
      <c r="O152" s="16">
        <f t="shared" si="167"/>
        <v>0</v>
      </c>
    </row>
    <row r="153" spans="1:15" s="88" customFormat="1" x14ac:dyDescent="0.3">
      <c r="A153" s="101"/>
      <c r="B153" s="103" t="s">
        <v>156</v>
      </c>
      <c r="C153" s="94">
        <f>C149</f>
        <v>7</v>
      </c>
      <c r="D153" s="1">
        <v>0</v>
      </c>
      <c r="E153" s="14">
        <f t="shared" si="163"/>
        <v>7</v>
      </c>
      <c r="F153" s="17" t="s">
        <v>26</v>
      </c>
      <c r="G153" s="15"/>
      <c r="H153" s="21" t="s">
        <v>125</v>
      </c>
      <c r="I153" s="12">
        <f t="shared" si="164"/>
        <v>0</v>
      </c>
      <c r="J153" s="87">
        <f t="shared" si="97"/>
        <v>70</v>
      </c>
      <c r="K153" s="55"/>
      <c r="L153" s="21" t="s">
        <v>125</v>
      </c>
      <c r="M153" s="13">
        <f t="shared" si="165"/>
        <v>0</v>
      </c>
      <c r="N153" s="12">
        <f t="shared" si="166"/>
        <v>0</v>
      </c>
      <c r="O153" s="16">
        <f t="shared" si="167"/>
        <v>0</v>
      </c>
    </row>
    <row r="154" spans="1:15" s="88" customFormat="1" x14ac:dyDescent="0.3">
      <c r="A154" s="101"/>
      <c r="B154" s="103" t="s">
        <v>167</v>
      </c>
      <c r="C154" s="94">
        <f>2*C149</f>
        <v>14</v>
      </c>
      <c r="D154" s="1">
        <v>0</v>
      </c>
      <c r="E154" s="14">
        <f t="shared" si="163"/>
        <v>14</v>
      </c>
      <c r="F154" s="17" t="s">
        <v>26</v>
      </c>
      <c r="G154" s="15"/>
      <c r="H154" s="21" t="s">
        <v>125</v>
      </c>
      <c r="I154" s="12">
        <f t="shared" si="164"/>
        <v>0</v>
      </c>
      <c r="J154" s="87">
        <f t="shared" si="97"/>
        <v>70</v>
      </c>
      <c r="K154" s="55"/>
      <c r="L154" s="21" t="s">
        <v>125</v>
      </c>
      <c r="M154" s="13">
        <f t="shared" si="165"/>
        <v>0</v>
      </c>
      <c r="N154" s="12">
        <f t="shared" si="166"/>
        <v>0</v>
      </c>
      <c r="O154" s="16">
        <f t="shared" si="167"/>
        <v>0</v>
      </c>
    </row>
    <row r="155" spans="1:15" s="88" customFormat="1" x14ac:dyDescent="0.3">
      <c r="A155" s="101"/>
      <c r="B155" s="103" t="s">
        <v>172</v>
      </c>
      <c r="C155" s="94">
        <f>C149</f>
        <v>7</v>
      </c>
      <c r="D155" s="1">
        <v>0</v>
      </c>
      <c r="E155" s="14">
        <f t="shared" si="163"/>
        <v>7</v>
      </c>
      <c r="F155" s="17" t="s">
        <v>26</v>
      </c>
      <c r="G155" s="15"/>
      <c r="H155" s="21" t="s">
        <v>125</v>
      </c>
      <c r="I155" s="12">
        <f t="shared" si="164"/>
        <v>0</v>
      </c>
      <c r="J155" s="87">
        <f t="shared" si="97"/>
        <v>70</v>
      </c>
      <c r="K155" s="55"/>
      <c r="L155" s="21" t="s">
        <v>125</v>
      </c>
      <c r="M155" s="13">
        <f t="shared" si="165"/>
        <v>0</v>
      </c>
      <c r="N155" s="12">
        <f t="shared" si="166"/>
        <v>0</v>
      </c>
      <c r="O155" s="16">
        <f t="shared" si="167"/>
        <v>0</v>
      </c>
    </row>
    <row r="156" spans="1:15" s="88" customFormat="1" x14ac:dyDescent="0.3">
      <c r="A156" s="113"/>
      <c r="B156" s="103"/>
      <c r="C156" s="94"/>
      <c r="D156" s="1"/>
      <c r="E156" s="14"/>
      <c r="F156" s="17"/>
      <c r="G156" s="15"/>
      <c r="H156" s="21"/>
      <c r="I156" s="12"/>
      <c r="J156" s="87"/>
      <c r="K156" s="55"/>
      <c r="L156" s="21"/>
      <c r="M156" s="13"/>
      <c r="N156" s="12"/>
      <c r="O156" s="16"/>
    </row>
    <row r="157" spans="1:15" x14ac:dyDescent="0.3">
      <c r="A157" s="63">
        <v>15</v>
      </c>
      <c r="B157" s="75" t="s">
        <v>90</v>
      </c>
      <c r="C157" s="77">
        <v>1</v>
      </c>
      <c r="D157" s="85">
        <v>0</v>
      </c>
      <c r="E157" s="14">
        <f t="shared" si="138"/>
        <v>1</v>
      </c>
      <c r="F157" s="17" t="s">
        <v>26</v>
      </c>
      <c r="G157" s="15"/>
      <c r="H157" s="21" t="s">
        <v>43</v>
      </c>
      <c r="I157" s="15">
        <f t="shared" si="139"/>
        <v>0</v>
      </c>
      <c r="J157" s="56">
        <f t="shared" si="97"/>
        <v>70</v>
      </c>
      <c r="K157" s="55"/>
      <c r="L157" s="21" t="s">
        <v>43</v>
      </c>
      <c r="M157" s="13">
        <f t="shared" si="140"/>
        <v>0</v>
      </c>
      <c r="N157" s="12">
        <f t="shared" si="141"/>
        <v>0</v>
      </c>
      <c r="O157" s="16">
        <f t="shared" si="142"/>
        <v>0</v>
      </c>
    </row>
    <row r="158" spans="1:15" s="88" customFormat="1" x14ac:dyDescent="0.3">
      <c r="A158" s="101"/>
      <c r="B158" s="103" t="s">
        <v>170</v>
      </c>
      <c r="C158" s="94">
        <f>2*C157</f>
        <v>2</v>
      </c>
      <c r="D158" s="1">
        <v>0</v>
      </c>
      <c r="E158" s="14">
        <f t="shared" si="138"/>
        <v>2</v>
      </c>
      <c r="F158" s="17" t="s">
        <v>26</v>
      </c>
      <c r="G158" s="15"/>
      <c r="H158" s="21" t="s">
        <v>125</v>
      </c>
      <c r="I158" s="12">
        <f t="shared" si="139"/>
        <v>0</v>
      </c>
      <c r="J158" s="87">
        <f t="shared" si="97"/>
        <v>70</v>
      </c>
      <c r="K158" s="55"/>
      <c r="L158" s="21" t="s">
        <v>125</v>
      </c>
      <c r="M158" s="13">
        <f t="shared" si="140"/>
        <v>0</v>
      </c>
      <c r="N158" s="12">
        <f t="shared" si="141"/>
        <v>0</v>
      </c>
      <c r="O158" s="16">
        <f t="shared" si="142"/>
        <v>0</v>
      </c>
    </row>
    <row r="159" spans="1:15" s="88" customFormat="1" x14ac:dyDescent="0.3">
      <c r="A159" s="101"/>
      <c r="B159" s="103" t="s">
        <v>154</v>
      </c>
      <c r="C159" s="94">
        <f>C157</f>
        <v>1</v>
      </c>
      <c r="D159" s="1">
        <v>0</v>
      </c>
      <c r="E159" s="14">
        <f t="shared" si="138"/>
        <v>1</v>
      </c>
      <c r="F159" s="17" t="s">
        <v>26</v>
      </c>
      <c r="G159" s="15"/>
      <c r="H159" s="21" t="s">
        <v>125</v>
      </c>
      <c r="I159" s="12">
        <f t="shared" si="139"/>
        <v>0</v>
      </c>
      <c r="J159" s="87">
        <f t="shared" si="97"/>
        <v>70</v>
      </c>
      <c r="K159" s="55"/>
      <c r="L159" s="21" t="s">
        <v>125</v>
      </c>
      <c r="M159" s="13">
        <f t="shared" si="140"/>
        <v>0</v>
      </c>
      <c r="N159" s="12">
        <f t="shared" si="141"/>
        <v>0</v>
      </c>
      <c r="O159" s="16">
        <f t="shared" si="142"/>
        <v>0</v>
      </c>
    </row>
    <row r="160" spans="1:15" s="88" customFormat="1" x14ac:dyDescent="0.3">
      <c r="A160" s="101"/>
      <c r="B160" s="103" t="s">
        <v>171</v>
      </c>
      <c r="C160" s="94">
        <f>C157</f>
        <v>1</v>
      </c>
      <c r="D160" s="1">
        <v>0</v>
      </c>
      <c r="E160" s="14">
        <f t="shared" si="138"/>
        <v>1</v>
      </c>
      <c r="F160" s="17" t="s">
        <v>26</v>
      </c>
      <c r="G160" s="15"/>
      <c r="H160" s="21" t="s">
        <v>125</v>
      </c>
      <c r="I160" s="12">
        <f t="shared" si="139"/>
        <v>0</v>
      </c>
      <c r="J160" s="87">
        <f t="shared" si="97"/>
        <v>70</v>
      </c>
      <c r="K160" s="55"/>
      <c r="L160" s="21" t="s">
        <v>125</v>
      </c>
      <c r="M160" s="13">
        <f t="shared" si="140"/>
        <v>0</v>
      </c>
      <c r="N160" s="12">
        <f t="shared" si="141"/>
        <v>0</v>
      </c>
      <c r="O160" s="16">
        <f t="shared" si="142"/>
        <v>0</v>
      </c>
    </row>
    <row r="161" spans="1:15" s="88" customFormat="1" x14ac:dyDescent="0.3">
      <c r="A161" s="101"/>
      <c r="B161" s="103" t="s">
        <v>156</v>
      </c>
      <c r="C161" s="94">
        <f>C157</f>
        <v>1</v>
      </c>
      <c r="D161" s="1">
        <v>0</v>
      </c>
      <c r="E161" s="14">
        <f t="shared" si="138"/>
        <v>1</v>
      </c>
      <c r="F161" s="17" t="s">
        <v>26</v>
      </c>
      <c r="G161" s="15"/>
      <c r="H161" s="21" t="s">
        <v>125</v>
      </c>
      <c r="I161" s="12">
        <f t="shared" si="139"/>
        <v>0</v>
      </c>
      <c r="J161" s="87">
        <f t="shared" si="97"/>
        <v>70</v>
      </c>
      <c r="K161" s="55"/>
      <c r="L161" s="21" t="s">
        <v>125</v>
      </c>
      <c r="M161" s="13">
        <f t="shared" si="140"/>
        <v>0</v>
      </c>
      <c r="N161" s="12">
        <f t="shared" si="141"/>
        <v>0</v>
      </c>
      <c r="O161" s="16">
        <f t="shared" si="142"/>
        <v>0</v>
      </c>
    </row>
    <row r="162" spans="1:15" s="88" customFormat="1" x14ac:dyDescent="0.3">
      <c r="A162" s="101"/>
      <c r="B162" s="103" t="s">
        <v>167</v>
      </c>
      <c r="C162" s="94">
        <f>2*C157</f>
        <v>2</v>
      </c>
      <c r="D162" s="1">
        <v>0</v>
      </c>
      <c r="E162" s="14">
        <f t="shared" si="138"/>
        <v>2</v>
      </c>
      <c r="F162" s="17" t="s">
        <v>26</v>
      </c>
      <c r="G162" s="15"/>
      <c r="H162" s="21" t="s">
        <v>125</v>
      </c>
      <c r="I162" s="12">
        <f t="shared" si="139"/>
        <v>0</v>
      </c>
      <c r="J162" s="87">
        <f t="shared" si="97"/>
        <v>70</v>
      </c>
      <c r="K162" s="55"/>
      <c r="L162" s="21" t="s">
        <v>125</v>
      </c>
      <c r="M162" s="13">
        <f t="shared" si="140"/>
        <v>0</v>
      </c>
      <c r="N162" s="12">
        <f t="shared" si="141"/>
        <v>0</v>
      </c>
      <c r="O162" s="16">
        <f t="shared" si="142"/>
        <v>0</v>
      </c>
    </row>
    <row r="163" spans="1:15" s="88" customFormat="1" x14ac:dyDescent="0.3">
      <c r="A163" s="101"/>
      <c r="B163" s="103" t="s">
        <v>172</v>
      </c>
      <c r="C163" s="94">
        <f>C157</f>
        <v>1</v>
      </c>
      <c r="D163" s="1">
        <v>0</v>
      </c>
      <c r="E163" s="14">
        <f t="shared" si="138"/>
        <v>1</v>
      </c>
      <c r="F163" s="17" t="s">
        <v>26</v>
      </c>
      <c r="G163" s="15"/>
      <c r="H163" s="21" t="s">
        <v>125</v>
      </c>
      <c r="I163" s="12">
        <f t="shared" si="139"/>
        <v>0</v>
      </c>
      <c r="J163" s="87">
        <f t="shared" si="97"/>
        <v>70</v>
      </c>
      <c r="K163" s="55"/>
      <c r="L163" s="21" t="s">
        <v>125</v>
      </c>
      <c r="M163" s="13">
        <f t="shared" si="140"/>
        <v>0</v>
      </c>
      <c r="N163" s="12">
        <f t="shared" si="141"/>
        <v>0</v>
      </c>
      <c r="O163" s="16">
        <f t="shared" si="142"/>
        <v>0</v>
      </c>
    </row>
    <row r="164" spans="1:15" s="88" customFormat="1" x14ac:dyDescent="0.3">
      <c r="A164" s="113"/>
      <c r="B164" s="103"/>
      <c r="C164" s="94"/>
      <c r="D164" s="1"/>
      <c r="E164" s="14"/>
      <c r="F164" s="17"/>
      <c r="G164" s="15"/>
      <c r="H164" s="21"/>
      <c r="I164" s="12"/>
      <c r="J164" s="87"/>
      <c r="K164" s="55"/>
      <c r="L164" s="21"/>
      <c r="M164" s="13"/>
      <c r="N164" s="12"/>
      <c r="O164" s="16"/>
    </row>
    <row r="165" spans="1:15" x14ac:dyDescent="0.3">
      <c r="A165" s="63">
        <v>16</v>
      </c>
      <c r="B165" s="75" t="s">
        <v>91</v>
      </c>
      <c r="C165" s="77">
        <v>3</v>
      </c>
      <c r="D165" s="85">
        <v>0</v>
      </c>
      <c r="E165" s="14">
        <f t="shared" si="103"/>
        <v>3</v>
      </c>
      <c r="F165" s="17" t="s">
        <v>26</v>
      </c>
      <c r="G165" s="15"/>
      <c r="H165" s="21" t="s">
        <v>43</v>
      </c>
      <c r="I165" s="15">
        <f t="shared" si="104"/>
        <v>0</v>
      </c>
      <c r="J165" s="56">
        <f t="shared" si="97"/>
        <v>70</v>
      </c>
      <c r="K165" s="55"/>
      <c r="L165" s="21" t="s">
        <v>43</v>
      </c>
      <c r="M165" s="13">
        <f t="shared" si="105"/>
        <v>0</v>
      </c>
      <c r="N165" s="12">
        <f t="shared" si="106"/>
        <v>0</v>
      </c>
      <c r="O165" s="16">
        <f t="shared" si="107"/>
        <v>0</v>
      </c>
    </row>
    <row r="166" spans="1:15" s="88" customFormat="1" x14ac:dyDescent="0.3">
      <c r="A166" s="101"/>
      <c r="B166" s="103" t="s">
        <v>170</v>
      </c>
      <c r="C166" s="94">
        <f>2*C165</f>
        <v>6</v>
      </c>
      <c r="D166" s="1">
        <v>0</v>
      </c>
      <c r="E166" s="14">
        <f t="shared" si="103"/>
        <v>6</v>
      </c>
      <c r="F166" s="17" t="s">
        <v>26</v>
      </c>
      <c r="G166" s="15"/>
      <c r="H166" s="21" t="s">
        <v>125</v>
      </c>
      <c r="I166" s="12">
        <f t="shared" si="104"/>
        <v>0</v>
      </c>
      <c r="J166" s="87">
        <f t="shared" si="97"/>
        <v>70</v>
      </c>
      <c r="K166" s="55"/>
      <c r="L166" s="21" t="s">
        <v>125</v>
      </c>
      <c r="M166" s="13">
        <f t="shared" si="105"/>
        <v>0</v>
      </c>
      <c r="N166" s="12">
        <f t="shared" si="106"/>
        <v>0</v>
      </c>
      <c r="O166" s="16">
        <f t="shared" si="107"/>
        <v>0</v>
      </c>
    </row>
    <row r="167" spans="1:15" s="88" customFormat="1" x14ac:dyDescent="0.3">
      <c r="A167" s="101"/>
      <c r="B167" s="103" t="s">
        <v>154</v>
      </c>
      <c r="C167" s="94">
        <f>C165</f>
        <v>3</v>
      </c>
      <c r="D167" s="1">
        <v>0</v>
      </c>
      <c r="E167" s="14">
        <f t="shared" si="103"/>
        <v>3</v>
      </c>
      <c r="F167" s="17" t="s">
        <v>26</v>
      </c>
      <c r="G167" s="15"/>
      <c r="H167" s="21" t="s">
        <v>125</v>
      </c>
      <c r="I167" s="12">
        <f t="shared" si="104"/>
        <v>0</v>
      </c>
      <c r="J167" s="87">
        <f t="shared" si="97"/>
        <v>70</v>
      </c>
      <c r="K167" s="55"/>
      <c r="L167" s="21" t="s">
        <v>125</v>
      </c>
      <c r="M167" s="13">
        <f t="shared" si="105"/>
        <v>0</v>
      </c>
      <c r="N167" s="12">
        <f t="shared" si="106"/>
        <v>0</v>
      </c>
      <c r="O167" s="16">
        <f t="shared" si="107"/>
        <v>0</v>
      </c>
    </row>
    <row r="168" spans="1:15" s="88" customFormat="1" x14ac:dyDescent="0.3">
      <c r="A168" s="101"/>
      <c r="B168" s="103" t="s">
        <v>171</v>
      </c>
      <c r="C168" s="94">
        <f>C165</f>
        <v>3</v>
      </c>
      <c r="D168" s="1">
        <v>0</v>
      </c>
      <c r="E168" s="14">
        <f t="shared" si="103"/>
        <v>3</v>
      </c>
      <c r="F168" s="17" t="s">
        <v>26</v>
      </c>
      <c r="G168" s="15"/>
      <c r="H168" s="21" t="s">
        <v>125</v>
      </c>
      <c r="I168" s="12">
        <f t="shared" si="104"/>
        <v>0</v>
      </c>
      <c r="J168" s="87">
        <f t="shared" si="97"/>
        <v>70</v>
      </c>
      <c r="K168" s="55"/>
      <c r="L168" s="21" t="s">
        <v>125</v>
      </c>
      <c r="M168" s="13">
        <f t="shared" si="105"/>
        <v>0</v>
      </c>
      <c r="N168" s="12">
        <f t="shared" si="106"/>
        <v>0</v>
      </c>
      <c r="O168" s="16">
        <f t="shared" si="107"/>
        <v>0</v>
      </c>
    </row>
    <row r="169" spans="1:15" s="88" customFormat="1" x14ac:dyDescent="0.3">
      <c r="A169" s="101"/>
      <c r="B169" s="103" t="s">
        <v>156</v>
      </c>
      <c r="C169" s="94">
        <f>C165</f>
        <v>3</v>
      </c>
      <c r="D169" s="1">
        <v>0</v>
      </c>
      <c r="E169" s="14">
        <f t="shared" si="103"/>
        <v>3</v>
      </c>
      <c r="F169" s="17" t="s">
        <v>26</v>
      </c>
      <c r="G169" s="15"/>
      <c r="H169" s="21" t="s">
        <v>125</v>
      </c>
      <c r="I169" s="12">
        <f t="shared" si="104"/>
        <v>0</v>
      </c>
      <c r="J169" s="87">
        <f t="shared" si="97"/>
        <v>70</v>
      </c>
      <c r="K169" s="55"/>
      <c r="L169" s="21" t="s">
        <v>125</v>
      </c>
      <c r="M169" s="13">
        <f t="shared" si="105"/>
        <v>0</v>
      </c>
      <c r="N169" s="12">
        <f t="shared" si="106"/>
        <v>0</v>
      </c>
      <c r="O169" s="16">
        <f t="shared" si="107"/>
        <v>0</v>
      </c>
    </row>
    <row r="170" spans="1:15" s="88" customFormat="1" x14ac:dyDescent="0.3">
      <c r="A170" s="101"/>
      <c r="B170" s="103" t="s">
        <v>167</v>
      </c>
      <c r="C170" s="94">
        <f>2*C165</f>
        <v>6</v>
      </c>
      <c r="D170" s="1">
        <v>0</v>
      </c>
      <c r="E170" s="14">
        <f t="shared" si="103"/>
        <v>6</v>
      </c>
      <c r="F170" s="17" t="s">
        <v>26</v>
      </c>
      <c r="G170" s="15"/>
      <c r="H170" s="21" t="s">
        <v>125</v>
      </c>
      <c r="I170" s="12">
        <f t="shared" si="104"/>
        <v>0</v>
      </c>
      <c r="J170" s="87">
        <f t="shared" si="97"/>
        <v>70</v>
      </c>
      <c r="K170" s="55"/>
      <c r="L170" s="21" t="s">
        <v>125</v>
      </c>
      <c r="M170" s="13">
        <f t="shared" si="105"/>
        <v>0</v>
      </c>
      <c r="N170" s="12">
        <f t="shared" si="106"/>
        <v>0</v>
      </c>
      <c r="O170" s="16">
        <f t="shared" si="107"/>
        <v>0</v>
      </c>
    </row>
    <row r="171" spans="1:15" s="88" customFormat="1" x14ac:dyDescent="0.3">
      <c r="A171" s="101"/>
      <c r="B171" s="103" t="s">
        <v>172</v>
      </c>
      <c r="C171" s="94">
        <f>C165</f>
        <v>3</v>
      </c>
      <c r="D171" s="1">
        <v>0</v>
      </c>
      <c r="E171" s="14">
        <f t="shared" si="103"/>
        <v>3</v>
      </c>
      <c r="F171" s="17" t="s">
        <v>26</v>
      </c>
      <c r="G171" s="15"/>
      <c r="H171" s="21" t="s">
        <v>125</v>
      </c>
      <c r="I171" s="12">
        <f t="shared" si="104"/>
        <v>0</v>
      </c>
      <c r="J171" s="87">
        <f t="shared" si="97"/>
        <v>70</v>
      </c>
      <c r="K171" s="55"/>
      <c r="L171" s="21" t="s">
        <v>125</v>
      </c>
      <c r="M171" s="13">
        <f t="shared" si="105"/>
        <v>0</v>
      </c>
      <c r="N171" s="12">
        <f t="shared" si="106"/>
        <v>0</v>
      </c>
      <c r="O171" s="16">
        <f t="shared" si="107"/>
        <v>0</v>
      </c>
    </row>
    <row r="172" spans="1:15" s="88" customFormat="1" x14ac:dyDescent="0.3">
      <c r="A172" s="113"/>
      <c r="B172" s="103"/>
      <c r="C172" s="94"/>
      <c r="D172" s="1"/>
      <c r="E172" s="14"/>
      <c r="F172" s="17"/>
      <c r="G172" s="15"/>
      <c r="H172" s="21"/>
      <c r="I172" s="12"/>
      <c r="J172" s="87"/>
      <c r="K172" s="55"/>
      <c r="L172" s="21"/>
      <c r="M172" s="13"/>
      <c r="N172" s="12"/>
      <c r="O172" s="16"/>
    </row>
    <row r="173" spans="1:15" x14ac:dyDescent="0.3">
      <c r="A173" s="63">
        <v>17</v>
      </c>
      <c r="B173" s="75" t="s">
        <v>92</v>
      </c>
      <c r="C173" s="77">
        <v>1</v>
      </c>
      <c r="D173" s="85">
        <v>0</v>
      </c>
      <c r="E173" s="14">
        <f>C173+(C173*D173)</f>
        <v>1</v>
      </c>
      <c r="F173" s="17" t="s">
        <v>26</v>
      </c>
      <c r="G173" s="15"/>
      <c r="H173" s="21" t="s">
        <v>43</v>
      </c>
      <c r="I173" s="15">
        <f>IF(H173="C",(G173/100)*E173,IF(H173="M",(G173/1000)*E173,G173*E173))</f>
        <v>0</v>
      </c>
      <c r="J173" s="56">
        <f t="shared" si="97"/>
        <v>70</v>
      </c>
      <c r="K173" s="55"/>
      <c r="L173" s="21" t="s">
        <v>43</v>
      </c>
      <c r="M173" s="13">
        <f>IF(L173="C",(K173/100)*E173,IF(L173="M",(K173/1000)*E173,K173*E173))</f>
        <v>0</v>
      </c>
      <c r="N173" s="12">
        <f>M173*J173</f>
        <v>0</v>
      </c>
      <c r="O173" s="16">
        <f>N173+I173</f>
        <v>0</v>
      </c>
    </row>
    <row r="174" spans="1:15" s="88" customFormat="1" x14ac:dyDescent="0.3">
      <c r="A174" s="101"/>
      <c r="B174" s="103" t="s">
        <v>170</v>
      </c>
      <c r="C174" s="94">
        <f>2*C173</f>
        <v>2</v>
      </c>
      <c r="D174" s="1">
        <v>0</v>
      </c>
      <c r="E174" s="14">
        <f t="shared" ref="E174:E179" si="168">C174+(C174*D174)</f>
        <v>2</v>
      </c>
      <c r="F174" s="17" t="s">
        <v>26</v>
      </c>
      <c r="G174" s="15"/>
      <c r="H174" s="21" t="s">
        <v>125</v>
      </c>
      <c r="I174" s="12">
        <f t="shared" ref="I174:I179" si="169">IF(H174="C",(G174/100)*E174,IF(H174="M",(G174/1000)*E174,G174*E174))</f>
        <v>0</v>
      </c>
      <c r="J174" s="87">
        <f t="shared" si="97"/>
        <v>70</v>
      </c>
      <c r="K174" s="55"/>
      <c r="L174" s="21" t="s">
        <v>125</v>
      </c>
      <c r="M174" s="13">
        <f t="shared" ref="M174:M179" si="170">IF(L174="C",(K174/100)*E174,IF(L174="M",(K174/1000)*E174,K174*E174))</f>
        <v>0</v>
      </c>
      <c r="N174" s="12">
        <f t="shared" ref="N174:N179" si="171">M174*J174</f>
        <v>0</v>
      </c>
      <c r="O174" s="16">
        <f t="shared" ref="O174:O179" si="172">N174+I174</f>
        <v>0</v>
      </c>
    </row>
    <row r="175" spans="1:15" s="88" customFormat="1" x14ac:dyDescent="0.3">
      <c r="A175" s="101"/>
      <c r="B175" s="103" t="s">
        <v>154</v>
      </c>
      <c r="C175" s="94">
        <f>C173</f>
        <v>1</v>
      </c>
      <c r="D175" s="1">
        <v>0</v>
      </c>
      <c r="E175" s="14">
        <f t="shared" si="168"/>
        <v>1</v>
      </c>
      <c r="F175" s="17" t="s">
        <v>26</v>
      </c>
      <c r="G175" s="15"/>
      <c r="H175" s="21" t="s">
        <v>125</v>
      </c>
      <c r="I175" s="12">
        <f t="shared" si="169"/>
        <v>0</v>
      </c>
      <c r="J175" s="87">
        <f t="shared" si="97"/>
        <v>70</v>
      </c>
      <c r="K175" s="55"/>
      <c r="L175" s="21" t="s">
        <v>125</v>
      </c>
      <c r="M175" s="13">
        <f t="shared" si="170"/>
        <v>0</v>
      </c>
      <c r="N175" s="12">
        <f t="shared" si="171"/>
        <v>0</v>
      </c>
      <c r="O175" s="16">
        <f t="shared" si="172"/>
        <v>0</v>
      </c>
    </row>
    <row r="176" spans="1:15" s="88" customFormat="1" x14ac:dyDescent="0.3">
      <c r="A176" s="101"/>
      <c r="B176" s="103" t="s">
        <v>171</v>
      </c>
      <c r="C176" s="94">
        <f>C173</f>
        <v>1</v>
      </c>
      <c r="D176" s="1">
        <v>0</v>
      </c>
      <c r="E176" s="14">
        <f t="shared" si="168"/>
        <v>1</v>
      </c>
      <c r="F176" s="17" t="s">
        <v>26</v>
      </c>
      <c r="G176" s="15"/>
      <c r="H176" s="21" t="s">
        <v>125</v>
      </c>
      <c r="I176" s="12">
        <f t="shared" si="169"/>
        <v>0</v>
      </c>
      <c r="J176" s="87">
        <f t="shared" si="97"/>
        <v>70</v>
      </c>
      <c r="K176" s="55"/>
      <c r="L176" s="21" t="s">
        <v>125</v>
      </c>
      <c r="M176" s="13">
        <f t="shared" si="170"/>
        <v>0</v>
      </c>
      <c r="N176" s="12">
        <f t="shared" si="171"/>
        <v>0</v>
      </c>
      <c r="O176" s="16">
        <f t="shared" si="172"/>
        <v>0</v>
      </c>
    </row>
    <row r="177" spans="1:15" s="88" customFormat="1" x14ac:dyDescent="0.3">
      <c r="A177" s="101"/>
      <c r="B177" s="103" t="s">
        <v>156</v>
      </c>
      <c r="C177" s="94">
        <f>C173</f>
        <v>1</v>
      </c>
      <c r="D177" s="1">
        <v>0</v>
      </c>
      <c r="E177" s="14">
        <f t="shared" si="168"/>
        <v>1</v>
      </c>
      <c r="F177" s="17" t="s">
        <v>26</v>
      </c>
      <c r="G177" s="15"/>
      <c r="H177" s="21" t="s">
        <v>125</v>
      </c>
      <c r="I177" s="12">
        <f t="shared" si="169"/>
        <v>0</v>
      </c>
      <c r="J177" s="87">
        <f t="shared" si="97"/>
        <v>70</v>
      </c>
      <c r="K177" s="55"/>
      <c r="L177" s="21" t="s">
        <v>125</v>
      </c>
      <c r="M177" s="13">
        <f t="shared" si="170"/>
        <v>0</v>
      </c>
      <c r="N177" s="12">
        <f t="shared" si="171"/>
        <v>0</v>
      </c>
      <c r="O177" s="16">
        <f t="shared" si="172"/>
        <v>0</v>
      </c>
    </row>
    <row r="178" spans="1:15" s="88" customFormat="1" x14ac:dyDescent="0.3">
      <c r="A178" s="101"/>
      <c r="B178" s="103" t="s">
        <v>167</v>
      </c>
      <c r="C178" s="94">
        <f>2*C173</f>
        <v>2</v>
      </c>
      <c r="D178" s="1">
        <v>0</v>
      </c>
      <c r="E178" s="14">
        <f t="shared" si="168"/>
        <v>2</v>
      </c>
      <c r="F178" s="17" t="s">
        <v>26</v>
      </c>
      <c r="G178" s="15"/>
      <c r="H178" s="21" t="s">
        <v>125</v>
      </c>
      <c r="I178" s="12">
        <f t="shared" si="169"/>
        <v>0</v>
      </c>
      <c r="J178" s="87">
        <f t="shared" si="97"/>
        <v>70</v>
      </c>
      <c r="K178" s="55"/>
      <c r="L178" s="21" t="s">
        <v>125</v>
      </c>
      <c r="M178" s="13">
        <f t="shared" si="170"/>
        <v>0</v>
      </c>
      <c r="N178" s="12">
        <f t="shared" si="171"/>
        <v>0</v>
      </c>
      <c r="O178" s="16">
        <f t="shared" si="172"/>
        <v>0</v>
      </c>
    </row>
    <row r="179" spans="1:15" s="88" customFormat="1" x14ac:dyDescent="0.3">
      <c r="A179" s="101"/>
      <c r="B179" s="103" t="s">
        <v>174</v>
      </c>
      <c r="C179" s="94">
        <f>C173</f>
        <v>1</v>
      </c>
      <c r="D179" s="1">
        <v>0</v>
      </c>
      <c r="E179" s="14">
        <f t="shared" si="168"/>
        <v>1</v>
      </c>
      <c r="F179" s="17" t="s">
        <v>26</v>
      </c>
      <c r="G179" s="15"/>
      <c r="H179" s="21" t="s">
        <v>125</v>
      </c>
      <c r="I179" s="12">
        <f t="shared" si="169"/>
        <v>0</v>
      </c>
      <c r="J179" s="87">
        <f t="shared" si="97"/>
        <v>70</v>
      </c>
      <c r="K179" s="55"/>
      <c r="L179" s="21" t="s">
        <v>125</v>
      </c>
      <c r="M179" s="13">
        <f t="shared" si="170"/>
        <v>0</v>
      </c>
      <c r="N179" s="12">
        <f t="shared" si="171"/>
        <v>0</v>
      </c>
      <c r="O179" s="16">
        <f t="shared" si="172"/>
        <v>0</v>
      </c>
    </row>
    <row r="180" spans="1:15" s="88" customFormat="1" x14ac:dyDescent="0.3">
      <c r="A180" s="113"/>
      <c r="B180" s="103"/>
      <c r="C180" s="94"/>
      <c r="D180" s="1"/>
      <c r="E180" s="14"/>
      <c r="F180" s="17"/>
      <c r="G180" s="15"/>
      <c r="H180" s="21"/>
      <c r="I180" s="12"/>
      <c r="J180" s="87"/>
      <c r="K180" s="55"/>
      <c r="L180" s="21"/>
      <c r="M180" s="13"/>
      <c r="N180" s="12"/>
      <c r="O180" s="16"/>
    </row>
    <row r="181" spans="1:15" x14ac:dyDescent="0.3">
      <c r="A181" s="63">
        <v>18</v>
      </c>
      <c r="B181" s="75" t="s">
        <v>93</v>
      </c>
      <c r="C181" s="77">
        <v>4</v>
      </c>
      <c r="D181" s="85">
        <v>0</v>
      </c>
      <c r="E181" s="14">
        <f>C181+(C181*D181)</f>
        <v>4</v>
      </c>
      <c r="F181" s="17" t="s">
        <v>26</v>
      </c>
      <c r="G181" s="15"/>
      <c r="H181" s="21" t="s">
        <v>43</v>
      </c>
      <c r="I181" s="15">
        <f>IF(H181="C",(G181/100)*E181,IF(H181="M",(G181/1000)*E181,G181*E181))</f>
        <v>0</v>
      </c>
      <c r="J181" s="56">
        <f t="shared" si="97"/>
        <v>70</v>
      </c>
      <c r="K181" s="55"/>
      <c r="L181" s="21" t="s">
        <v>43</v>
      </c>
      <c r="M181" s="13">
        <f>IF(L181="C",(K181/100)*E181,IF(L181="M",(K181/1000)*E181,K181*E181))</f>
        <v>0</v>
      </c>
      <c r="N181" s="12">
        <f>M181*J181</f>
        <v>0</v>
      </c>
      <c r="O181" s="16">
        <f>N181+I181</f>
        <v>0</v>
      </c>
    </row>
    <row r="182" spans="1:15" s="88" customFormat="1" x14ac:dyDescent="0.3">
      <c r="A182" s="101"/>
      <c r="B182" s="103" t="s">
        <v>154</v>
      </c>
      <c r="C182" s="94">
        <f>C181</f>
        <v>4</v>
      </c>
      <c r="D182" s="1">
        <v>0</v>
      </c>
      <c r="E182" s="14">
        <f t="shared" ref="E182:E185" si="173">C182+(C182*D182)</f>
        <v>4</v>
      </c>
      <c r="F182" s="17" t="s">
        <v>26</v>
      </c>
      <c r="G182" s="15"/>
      <c r="H182" s="21" t="s">
        <v>125</v>
      </c>
      <c r="I182" s="12">
        <f t="shared" ref="I182:I185" si="174">IF(H182="C",(G182/100)*E182,IF(H182="M",(G182/1000)*E182,G182*E182))</f>
        <v>0</v>
      </c>
      <c r="J182" s="87">
        <f t="shared" si="97"/>
        <v>70</v>
      </c>
      <c r="K182" s="55"/>
      <c r="L182" s="21" t="s">
        <v>125</v>
      </c>
      <c r="M182" s="13">
        <f t="shared" ref="M182:M185" si="175">IF(L182="C",(K182/100)*E182,IF(L182="M",(K182/1000)*E182,K182*E182))</f>
        <v>0</v>
      </c>
      <c r="N182" s="12">
        <f t="shared" ref="N182:N185" si="176">M182*J182</f>
        <v>0</v>
      </c>
      <c r="O182" s="16">
        <f t="shared" ref="O182:O185" si="177">N182+I182</f>
        <v>0</v>
      </c>
    </row>
    <row r="183" spans="1:15" s="88" customFormat="1" x14ac:dyDescent="0.3">
      <c r="A183" s="101"/>
      <c r="B183" s="103" t="s">
        <v>156</v>
      </c>
      <c r="C183" s="94">
        <f>C181</f>
        <v>4</v>
      </c>
      <c r="D183" s="1">
        <v>0</v>
      </c>
      <c r="E183" s="14">
        <f t="shared" si="173"/>
        <v>4</v>
      </c>
      <c r="F183" s="17" t="s">
        <v>26</v>
      </c>
      <c r="G183" s="15"/>
      <c r="H183" s="21" t="s">
        <v>125</v>
      </c>
      <c r="I183" s="12">
        <f t="shared" si="174"/>
        <v>0</v>
      </c>
      <c r="J183" s="87">
        <f t="shared" si="97"/>
        <v>70</v>
      </c>
      <c r="K183" s="55"/>
      <c r="L183" s="21" t="s">
        <v>125</v>
      </c>
      <c r="M183" s="13">
        <f t="shared" si="175"/>
        <v>0</v>
      </c>
      <c r="N183" s="12">
        <f t="shared" si="176"/>
        <v>0</v>
      </c>
      <c r="O183" s="16">
        <f t="shared" si="177"/>
        <v>0</v>
      </c>
    </row>
    <row r="184" spans="1:15" s="88" customFormat="1" x14ac:dyDescent="0.3">
      <c r="A184" s="101"/>
      <c r="B184" s="103" t="s">
        <v>167</v>
      </c>
      <c r="C184" s="94">
        <f>C181*2</f>
        <v>8</v>
      </c>
      <c r="D184" s="1">
        <v>0</v>
      </c>
      <c r="E184" s="14">
        <f t="shared" si="173"/>
        <v>8</v>
      </c>
      <c r="F184" s="17" t="s">
        <v>26</v>
      </c>
      <c r="G184" s="15"/>
      <c r="H184" s="21" t="s">
        <v>125</v>
      </c>
      <c r="I184" s="12">
        <f t="shared" si="174"/>
        <v>0</v>
      </c>
      <c r="J184" s="87">
        <f t="shared" si="97"/>
        <v>70</v>
      </c>
      <c r="K184" s="55"/>
      <c r="L184" s="21" t="s">
        <v>125</v>
      </c>
      <c r="M184" s="13">
        <f t="shared" si="175"/>
        <v>0</v>
      </c>
      <c r="N184" s="12">
        <f t="shared" si="176"/>
        <v>0</v>
      </c>
      <c r="O184" s="16">
        <f t="shared" si="177"/>
        <v>0</v>
      </c>
    </row>
    <row r="185" spans="1:15" s="88" customFormat="1" x14ac:dyDescent="0.3">
      <c r="A185" s="101"/>
      <c r="B185" s="103" t="s">
        <v>175</v>
      </c>
      <c r="C185" s="94">
        <f>C181</f>
        <v>4</v>
      </c>
      <c r="D185" s="1">
        <v>0</v>
      </c>
      <c r="E185" s="14">
        <f t="shared" si="173"/>
        <v>4</v>
      </c>
      <c r="F185" s="17" t="s">
        <v>26</v>
      </c>
      <c r="G185" s="15"/>
      <c r="H185" s="21" t="s">
        <v>125</v>
      </c>
      <c r="I185" s="12">
        <f t="shared" si="174"/>
        <v>0</v>
      </c>
      <c r="J185" s="87">
        <f t="shared" si="97"/>
        <v>70</v>
      </c>
      <c r="K185" s="55"/>
      <c r="L185" s="21" t="s">
        <v>125</v>
      </c>
      <c r="M185" s="13">
        <f t="shared" si="175"/>
        <v>0</v>
      </c>
      <c r="N185" s="12">
        <f t="shared" si="176"/>
        <v>0</v>
      </c>
      <c r="O185" s="16">
        <f t="shared" si="177"/>
        <v>0</v>
      </c>
    </row>
    <row r="186" spans="1:15" s="88" customFormat="1" x14ac:dyDescent="0.3">
      <c r="A186" s="113"/>
      <c r="B186" s="103"/>
      <c r="C186" s="94"/>
      <c r="D186" s="1"/>
      <c r="E186" s="14"/>
      <c r="F186" s="17"/>
      <c r="G186" s="15"/>
      <c r="H186" s="21"/>
      <c r="I186" s="12"/>
      <c r="J186" s="87"/>
      <c r="K186" s="55"/>
      <c r="L186" s="21"/>
      <c r="M186" s="13"/>
      <c r="N186" s="12"/>
      <c r="O186" s="16"/>
    </row>
    <row r="187" spans="1:15" x14ac:dyDescent="0.3">
      <c r="A187" s="63">
        <v>19</v>
      </c>
      <c r="B187" s="75" t="s">
        <v>94</v>
      </c>
      <c r="C187" s="77">
        <v>4</v>
      </c>
      <c r="D187" s="85">
        <v>0</v>
      </c>
      <c r="E187" s="14">
        <f t="shared" si="103"/>
        <v>4</v>
      </c>
      <c r="F187" s="17" t="s">
        <v>26</v>
      </c>
      <c r="G187" s="15"/>
      <c r="H187" s="21" t="s">
        <v>43</v>
      </c>
      <c r="I187" s="15">
        <f t="shared" si="104"/>
        <v>0</v>
      </c>
      <c r="J187" s="56">
        <f t="shared" si="97"/>
        <v>70</v>
      </c>
      <c r="K187" s="55"/>
      <c r="L187" s="21" t="s">
        <v>43</v>
      </c>
      <c r="M187" s="13">
        <f t="shared" si="105"/>
        <v>0</v>
      </c>
      <c r="N187" s="12">
        <f t="shared" si="106"/>
        <v>0</v>
      </c>
      <c r="O187" s="16">
        <f t="shared" si="107"/>
        <v>0</v>
      </c>
    </row>
    <row r="188" spans="1:15" s="88" customFormat="1" x14ac:dyDescent="0.3">
      <c r="A188" s="101"/>
      <c r="B188" s="103" t="s">
        <v>154</v>
      </c>
      <c r="C188" s="94">
        <f>C187</f>
        <v>4</v>
      </c>
      <c r="D188" s="1">
        <v>0</v>
      </c>
      <c r="E188" s="14">
        <f t="shared" ref="E188:E192" si="178">C188+(C188*D188)</f>
        <v>4</v>
      </c>
      <c r="F188" s="17" t="s">
        <v>26</v>
      </c>
      <c r="G188" s="15"/>
      <c r="H188" s="21" t="s">
        <v>125</v>
      </c>
      <c r="I188" s="12">
        <f t="shared" ref="I188:I192" si="179">IF(H188="C",(G188/100)*E188,IF(H188="M",(G188/1000)*E188,G188*E188))</f>
        <v>0</v>
      </c>
      <c r="J188" s="87">
        <f t="shared" si="97"/>
        <v>70</v>
      </c>
      <c r="K188" s="55"/>
      <c r="L188" s="21" t="s">
        <v>125</v>
      </c>
      <c r="M188" s="13">
        <f t="shared" ref="M188:M192" si="180">IF(L188="C",(K188/100)*E188,IF(L188="M",(K188/1000)*E188,K188*E188))</f>
        <v>0</v>
      </c>
      <c r="N188" s="12">
        <f t="shared" ref="N188:N192" si="181">M188*J188</f>
        <v>0</v>
      </c>
      <c r="O188" s="16">
        <f t="shared" ref="O188:O192" si="182">N188+I188</f>
        <v>0</v>
      </c>
    </row>
    <row r="189" spans="1:15" s="88" customFormat="1" x14ac:dyDescent="0.3">
      <c r="A189" s="101"/>
      <c r="B189" s="103" t="s">
        <v>155</v>
      </c>
      <c r="C189" s="94">
        <f>C187</f>
        <v>4</v>
      </c>
      <c r="D189" s="1">
        <v>0</v>
      </c>
      <c r="E189" s="14">
        <f t="shared" si="178"/>
        <v>4</v>
      </c>
      <c r="F189" s="17" t="s">
        <v>26</v>
      </c>
      <c r="G189" s="15"/>
      <c r="H189" s="21" t="s">
        <v>125</v>
      </c>
      <c r="I189" s="12">
        <f t="shared" si="179"/>
        <v>0</v>
      </c>
      <c r="J189" s="87">
        <f t="shared" si="97"/>
        <v>70</v>
      </c>
      <c r="K189" s="55"/>
      <c r="L189" s="21" t="s">
        <v>125</v>
      </c>
      <c r="M189" s="13">
        <f t="shared" si="180"/>
        <v>0</v>
      </c>
      <c r="N189" s="12">
        <f t="shared" si="181"/>
        <v>0</v>
      </c>
      <c r="O189" s="16">
        <f t="shared" si="182"/>
        <v>0</v>
      </c>
    </row>
    <row r="190" spans="1:15" s="88" customFormat="1" x14ac:dyDescent="0.3">
      <c r="A190" s="101"/>
      <c r="B190" s="103" t="s">
        <v>156</v>
      </c>
      <c r="C190" s="94">
        <f>C187</f>
        <v>4</v>
      </c>
      <c r="D190" s="1">
        <v>0</v>
      </c>
      <c r="E190" s="14">
        <f t="shared" si="178"/>
        <v>4</v>
      </c>
      <c r="F190" s="17" t="s">
        <v>26</v>
      </c>
      <c r="G190" s="15"/>
      <c r="H190" s="21" t="s">
        <v>125</v>
      </c>
      <c r="I190" s="12">
        <f t="shared" si="179"/>
        <v>0</v>
      </c>
      <c r="J190" s="87">
        <f t="shared" si="97"/>
        <v>70</v>
      </c>
      <c r="K190" s="55"/>
      <c r="L190" s="21" t="s">
        <v>125</v>
      </c>
      <c r="M190" s="13">
        <f t="shared" si="180"/>
        <v>0</v>
      </c>
      <c r="N190" s="12">
        <f t="shared" si="181"/>
        <v>0</v>
      </c>
      <c r="O190" s="16">
        <f t="shared" si="182"/>
        <v>0</v>
      </c>
    </row>
    <row r="191" spans="1:15" s="88" customFormat="1" x14ac:dyDescent="0.3">
      <c r="A191" s="101"/>
      <c r="B191" s="103" t="s">
        <v>167</v>
      </c>
      <c r="C191" s="94">
        <f>C187*2</f>
        <v>8</v>
      </c>
      <c r="D191" s="1">
        <v>0</v>
      </c>
      <c r="E191" s="14">
        <f t="shared" si="178"/>
        <v>8</v>
      </c>
      <c r="F191" s="17" t="s">
        <v>26</v>
      </c>
      <c r="G191" s="15"/>
      <c r="H191" s="21" t="s">
        <v>125</v>
      </c>
      <c r="I191" s="12">
        <f t="shared" si="179"/>
        <v>0</v>
      </c>
      <c r="J191" s="87">
        <f t="shared" si="97"/>
        <v>70</v>
      </c>
      <c r="K191" s="55"/>
      <c r="L191" s="21" t="s">
        <v>125</v>
      </c>
      <c r="M191" s="13">
        <f t="shared" si="180"/>
        <v>0</v>
      </c>
      <c r="N191" s="12">
        <f t="shared" si="181"/>
        <v>0</v>
      </c>
      <c r="O191" s="16">
        <f t="shared" si="182"/>
        <v>0</v>
      </c>
    </row>
    <row r="192" spans="1:15" s="88" customFormat="1" x14ac:dyDescent="0.3">
      <c r="A192" s="101"/>
      <c r="B192" s="103" t="s">
        <v>176</v>
      </c>
      <c r="C192" s="94">
        <f>C187</f>
        <v>4</v>
      </c>
      <c r="D192" s="1">
        <v>0</v>
      </c>
      <c r="E192" s="14">
        <f t="shared" si="178"/>
        <v>4</v>
      </c>
      <c r="F192" s="17" t="s">
        <v>26</v>
      </c>
      <c r="G192" s="15"/>
      <c r="H192" s="21" t="s">
        <v>125</v>
      </c>
      <c r="I192" s="12">
        <f t="shared" si="179"/>
        <v>0</v>
      </c>
      <c r="J192" s="87">
        <f t="shared" si="97"/>
        <v>70</v>
      </c>
      <c r="K192" s="55"/>
      <c r="L192" s="21" t="s">
        <v>125</v>
      </c>
      <c r="M192" s="13">
        <f t="shared" si="180"/>
        <v>0</v>
      </c>
      <c r="N192" s="12">
        <f t="shared" si="181"/>
        <v>0</v>
      </c>
      <c r="O192" s="16">
        <f t="shared" si="182"/>
        <v>0</v>
      </c>
    </row>
    <row r="193" spans="1:15" s="88" customFormat="1" x14ac:dyDescent="0.3">
      <c r="A193" s="113"/>
      <c r="B193" s="103"/>
      <c r="C193" s="94"/>
      <c r="D193" s="1"/>
      <c r="E193" s="14"/>
      <c r="F193" s="17"/>
      <c r="G193" s="15"/>
      <c r="H193" s="21"/>
      <c r="I193" s="12"/>
      <c r="J193" s="87"/>
      <c r="K193" s="55"/>
      <c r="L193" s="21"/>
      <c r="M193" s="13"/>
      <c r="N193" s="12"/>
      <c r="O193" s="16"/>
    </row>
    <row r="194" spans="1:15" x14ac:dyDescent="0.3">
      <c r="A194" s="63">
        <v>20</v>
      </c>
      <c r="B194" s="75" t="s">
        <v>95</v>
      </c>
      <c r="C194" s="77">
        <v>1</v>
      </c>
      <c r="D194" s="85">
        <v>0</v>
      </c>
      <c r="E194" s="14">
        <f>C194+(C194*D194)</f>
        <v>1</v>
      </c>
      <c r="F194" s="17" t="s">
        <v>26</v>
      </c>
      <c r="G194" s="15"/>
      <c r="H194" s="21" t="s">
        <v>43</v>
      </c>
      <c r="I194" s="15">
        <v>0</v>
      </c>
      <c r="J194" s="56">
        <f t="shared" si="97"/>
        <v>70</v>
      </c>
      <c r="K194" s="55"/>
      <c r="L194" s="21" t="s">
        <v>43</v>
      </c>
      <c r="M194" s="13">
        <f>IF(L194="C",(K194/100)*E194,IF(L194="M",(K194/1000)*E194,K194*E194))</f>
        <v>0</v>
      </c>
      <c r="N194" s="12">
        <f>M194*J194</f>
        <v>0</v>
      </c>
      <c r="O194" s="16">
        <f>N194+I194</f>
        <v>0</v>
      </c>
    </row>
    <row r="195" spans="1:15" s="88" customFormat="1" x14ac:dyDescent="0.3">
      <c r="A195" s="101"/>
      <c r="B195" s="103" t="s">
        <v>154</v>
      </c>
      <c r="C195" s="94">
        <f>C194</f>
        <v>1</v>
      </c>
      <c r="D195" s="1">
        <v>0</v>
      </c>
      <c r="E195" s="14">
        <f t="shared" ref="E195:E198" si="183">C195+(C195*D195)</f>
        <v>1</v>
      </c>
      <c r="F195" s="17" t="s">
        <v>26</v>
      </c>
      <c r="G195" s="15"/>
      <c r="H195" s="21" t="s">
        <v>125</v>
      </c>
      <c r="I195" s="12">
        <f t="shared" ref="I195:I198" si="184">IF(H195="C",(G195/100)*E195,IF(H195="M",(G195/1000)*E195,G195*E195))</f>
        <v>0</v>
      </c>
      <c r="J195" s="87">
        <f t="shared" si="97"/>
        <v>70</v>
      </c>
      <c r="K195" s="55"/>
      <c r="L195" s="21" t="s">
        <v>125</v>
      </c>
      <c r="M195" s="13">
        <f t="shared" ref="M195:M198" si="185">IF(L195="C",(K195/100)*E195,IF(L195="M",(K195/1000)*E195,K195*E195))</f>
        <v>0</v>
      </c>
      <c r="N195" s="12">
        <f t="shared" ref="N195:N198" si="186">M195*J195</f>
        <v>0</v>
      </c>
      <c r="O195" s="16">
        <f t="shared" ref="O195:O198" si="187">N195+I195</f>
        <v>0</v>
      </c>
    </row>
    <row r="196" spans="1:15" s="88" customFormat="1" x14ac:dyDescent="0.3">
      <c r="A196" s="101"/>
      <c r="B196" s="103" t="s">
        <v>155</v>
      </c>
      <c r="C196" s="94">
        <f>C194</f>
        <v>1</v>
      </c>
      <c r="D196" s="1">
        <v>0</v>
      </c>
      <c r="E196" s="14">
        <f t="shared" si="183"/>
        <v>1</v>
      </c>
      <c r="F196" s="17" t="s">
        <v>26</v>
      </c>
      <c r="G196" s="15"/>
      <c r="H196" s="21" t="s">
        <v>125</v>
      </c>
      <c r="I196" s="12">
        <f t="shared" si="184"/>
        <v>0</v>
      </c>
      <c r="J196" s="87">
        <f t="shared" ref="J196:J198" si="188">$O$4</f>
        <v>70</v>
      </c>
      <c r="K196" s="55"/>
      <c r="L196" s="21" t="s">
        <v>125</v>
      </c>
      <c r="M196" s="13">
        <f t="shared" si="185"/>
        <v>0</v>
      </c>
      <c r="N196" s="12">
        <f t="shared" si="186"/>
        <v>0</v>
      </c>
      <c r="O196" s="16">
        <f t="shared" si="187"/>
        <v>0</v>
      </c>
    </row>
    <row r="197" spans="1:15" s="88" customFormat="1" x14ac:dyDescent="0.3">
      <c r="A197" s="101"/>
      <c r="B197" s="103" t="s">
        <v>156</v>
      </c>
      <c r="C197" s="94">
        <f>C194</f>
        <v>1</v>
      </c>
      <c r="D197" s="1">
        <v>0</v>
      </c>
      <c r="E197" s="14">
        <f t="shared" si="183"/>
        <v>1</v>
      </c>
      <c r="F197" s="17" t="s">
        <v>26</v>
      </c>
      <c r="G197" s="15"/>
      <c r="H197" s="21" t="s">
        <v>125</v>
      </c>
      <c r="I197" s="12">
        <f t="shared" si="184"/>
        <v>0</v>
      </c>
      <c r="J197" s="87">
        <f t="shared" si="188"/>
        <v>70</v>
      </c>
      <c r="K197" s="55"/>
      <c r="L197" s="21" t="s">
        <v>125</v>
      </c>
      <c r="M197" s="13">
        <f t="shared" si="185"/>
        <v>0</v>
      </c>
      <c r="N197" s="12">
        <f t="shared" si="186"/>
        <v>0</v>
      </c>
      <c r="O197" s="16">
        <f t="shared" si="187"/>
        <v>0</v>
      </c>
    </row>
    <row r="198" spans="1:15" s="88" customFormat="1" x14ac:dyDescent="0.3">
      <c r="A198" s="101"/>
      <c r="B198" s="103" t="s">
        <v>167</v>
      </c>
      <c r="C198" s="94">
        <f>C194*2</f>
        <v>2</v>
      </c>
      <c r="D198" s="1">
        <v>0</v>
      </c>
      <c r="E198" s="14">
        <f t="shared" si="183"/>
        <v>2</v>
      </c>
      <c r="F198" s="17" t="s">
        <v>26</v>
      </c>
      <c r="G198" s="15"/>
      <c r="H198" s="21" t="s">
        <v>125</v>
      </c>
      <c r="I198" s="12">
        <f t="shared" si="184"/>
        <v>0</v>
      </c>
      <c r="J198" s="87">
        <f t="shared" si="188"/>
        <v>70</v>
      </c>
      <c r="K198" s="55"/>
      <c r="L198" s="21" t="s">
        <v>125</v>
      </c>
      <c r="M198" s="13">
        <f t="shared" si="185"/>
        <v>0</v>
      </c>
      <c r="N198" s="12">
        <f t="shared" si="186"/>
        <v>0</v>
      </c>
      <c r="O198" s="16">
        <f t="shared" si="187"/>
        <v>0</v>
      </c>
    </row>
    <row r="199" spans="1:15" s="88" customFormat="1" x14ac:dyDescent="0.3">
      <c r="A199" s="113"/>
      <c r="B199" s="103"/>
      <c r="C199" s="81"/>
      <c r="D199" s="1"/>
      <c r="E199" s="14"/>
      <c r="F199" s="17"/>
      <c r="G199" s="15"/>
      <c r="H199" s="21"/>
      <c r="I199" s="12"/>
      <c r="J199" s="87"/>
      <c r="K199" s="55"/>
      <c r="L199" s="21"/>
      <c r="M199" s="13"/>
      <c r="N199" s="12"/>
      <c r="O199" s="16"/>
    </row>
    <row r="200" spans="1:15" s="88" customFormat="1" x14ac:dyDescent="0.3">
      <c r="A200" s="114">
        <v>21</v>
      </c>
      <c r="B200" s="103" t="s">
        <v>183</v>
      </c>
      <c r="C200" s="81">
        <v>1</v>
      </c>
      <c r="D200" s="85">
        <v>0</v>
      </c>
      <c r="E200" s="14">
        <f>C200+(C200*D200)</f>
        <v>1</v>
      </c>
      <c r="F200" s="17" t="s">
        <v>26</v>
      </c>
      <c r="G200" s="15"/>
      <c r="H200" s="21" t="s">
        <v>43</v>
      </c>
      <c r="I200" s="15">
        <v>0</v>
      </c>
      <c r="J200" s="56">
        <f t="shared" ref="J200" si="189">$O$4</f>
        <v>70</v>
      </c>
      <c r="K200" s="55"/>
      <c r="L200" s="21" t="s">
        <v>43</v>
      </c>
      <c r="M200" s="13">
        <f>IF(L200="C",(K200/100)*E200,IF(L200="M",(K200/1000)*E200,K200*E200))</f>
        <v>0</v>
      </c>
      <c r="N200" s="12">
        <f>M200*J200</f>
        <v>0</v>
      </c>
      <c r="O200" s="16">
        <f>N200+I200</f>
        <v>0</v>
      </c>
    </row>
    <row r="201" spans="1:15" ht="15" thickBot="1" x14ac:dyDescent="0.35">
      <c r="A201" s="96"/>
      <c r="B201" s="55"/>
      <c r="C201" s="81"/>
      <c r="D201" s="85"/>
      <c r="E201" s="14"/>
      <c r="F201" s="17"/>
      <c r="G201" s="15"/>
      <c r="H201" s="21"/>
      <c r="I201" s="15"/>
      <c r="J201" s="56"/>
      <c r="K201" s="55"/>
      <c r="L201" s="21"/>
      <c r="M201" s="13"/>
      <c r="N201" s="12"/>
      <c r="O201" s="16"/>
    </row>
    <row r="202" spans="1:15" ht="18.600000000000001" thickBot="1" x14ac:dyDescent="0.35">
      <c r="A202" s="130" t="s">
        <v>35</v>
      </c>
      <c r="B202" s="131"/>
      <c r="C202" s="82"/>
      <c r="D202" s="33"/>
      <c r="E202" s="44"/>
      <c r="F202" s="34"/>
      <c r="G202" s="15"/>
      <c r="H202" s="36"/>
      <c r="I202" s="37"/>
      <c r="J202" s="38"/>
      <c r="K202" s="55"/>
      <c r="L202" s="36"/>
      <c r="M202" s="40"/>
      <c r="N202" s="37"/>
      <c r="O202" s="41"/>
    </row>
    <row r="203" spans="1:15" ht="15" thickBot="1" x14ac:dyDescent="0.35">
      <c r="A203" s="63"/>
      <c r="B203" s="23"/>
      <c r="C203" s="82"/>
      <c r="D203" s="33"/>
      <c r="E203" s="44"/>
      <c r="F203" s="34"/>
      <c r="G203" s="15"/>
      <c r="H203" s="36"/>
      <c r="I203" s="37"/>
      <c r="J203" s="38"/>
      <c r="K203" s="55"/>
      <c r="L203" s="36"/>
      <c r="M203" s="40"/>
      <c r="N203" s="37"/>
      <c r="O203" s="41"/>
    </row>
    <row r="204" spans="1:15" s="42" customFormat="1" ht="16.2" thickBot="1" x14ac:dyDescent="0.35">
      <c r="A204" s="63"/>
      <c r="B204" s="118" t="s">
        <v>27</v>
      </c>
      <c r="C204" s="83"/>
      <c r="D204" s="46"/>
      <c r="E204" s="44"/>
      <c r="F204" s="34"/>
      <c r="G204" s="15"/>
      <c r="H204" s="36"/>
      <c r="I204" s="37"/>
      <c r="J204" s="39"/>
      <c r="K204" s="55"/>
      <c r="L204" s="36"/>
      <c r="M204" s="47"/>
      <c r="N204" s="37"/>
      <c r="O204" s="41"/>
    </row>
    <row r="205" spans="1:15" x14ac:dyDescent="0.3">
      <c r="A205" s="63">
        <v>1</v>
      </c>
      <c r="B205" s="75" t="s">
        <v>72</v>
      </c>
      <c r="C205" s="77">
        <f>49*10</f>
        <v>490</v>
      </c>
      <c r="D205" s="85">
        <v>0.1</v>
      </c>
      <c r="E205" s="14">
        <f t="shared" ref="E205:E214" si="190">C205+(C205*D205)</f>
        <v>539</v>
      </c>
      <c r="F205" s="17" t="s">
        <v>29</v>
      </c>
      <c r="G205" s="15"/>
      <c r="H205" s="21" t="s">
        <v>125</v>
      </c>
      <c r="I205" s="12">
        <f t="shared" ref="I205" si="191">IF(H205="C",(G205/100)*E205,IF(H205="M",(G205/1000)*E205,G205*E205))</f>
        <v>0</v>
      </c>
      <c r="J205" s="87">
        <f t="shared" ref="J205" si="192">$O$4</f>
        <v>70</v>
      </c>
      <c r="K205" s="55"/>
      <c r="L205" s="21" t="s">
        <v>125</v>
      </c>
      <c r="M205" s="13">
        <f t="shared" ref="M205" si="193">IF(L205="C",(K205/100)*E205,IF(L205="M",(K205/1000)*E205,K205*E205))</f>
        <v>0</v>
      </c>
      <c r="N205" s="12">
        <f t="shared" ref="N205" si="194">M205*J205</f>
        <v>0</v>
      </c>
      <c r="O205" s="16">
        <f t="shared" ref="O205" si="195">N205+I205</f>
        <v>0</v>
      </c>
    </row>
    <row r="206" spans="1:15" s="88" customFormat="1" x14ac:dyDescent="0.3">
      <c r="A206" s="101"/>
      <c r="B206" s="103" t="s">
        <v>136</v>
      </c>
      <c r="C206" s="94">
        <f>ROUNDUP(C205*1.5%,0)</f>
        <v>8</v>
      </c>
      <c r="D206" s="1">
        <v>0</v>
      </c>
      <c r="E206" s="14">
        <f t="shared" si="190"/>
        <v>8</v>
      </c>
      <c r="F206" s="17" t="s">
        <v>26</v>
      </c>
      <c r="G206" s="15"/>
      <c r="H206" s="21" t="s">
        <v>125</v>
      </c>
      <c r="I206" s="12">
        <f t="shared" ref="I206:I212" si="196">IF(H206="C",(G206/100)*E206,IF(H206="M",(G206/1000)*E206,G206*E206))</f>
        <v>0</v>
      </c>
      <c r="J206" s="87">
        <f t="shared" ref="J206:J212" si="197">$O$4</f>
        <v>70</v>
      </c>
      <c r="K206" s="55"/>
      <c r="L206" s="21" t="s">
        <v>125</v>
      </c>
      <c r="M206" s="13">
        <f t="shared" ref="M206:M212" si="198">IF(L206="C",(K206/100)*E206,IF(L206="M",(K206/1000)*E206,K206*E206))</f>
        <v>0</v>
      </c>
      <c r="N206" s="12">
        <f t="shared" ref="N206:N212" si="199">M206*J206</f>
        <v>0</v>
      </c>
      <c r="O206" s="16">
        <f t="shared" ref="O206:O212" si="200">N206+I206</f>
        <v>0</v>
      </c>
    </row>
    <row r="207" spans="1:15" s="88" customFormat="1" x14ac:dyDescent="0.3">
      <c r="A207" s="101"/>
      <c r="B207" s="103" t="s">
        <v>137</v>
      </c>
      <c r="C207" s="94">
        <f>ROUNDUP(C205/20,0)</f>
        <v>25</v>
      </c>
      <c r="D207" s="1">
        <v>0</v>
      </c>
      <c r="E207" s="14">
        <f t="shared" si="190"/>
        <v>25</v>
      </c>
      <c r="F207" s="17" t="s">
        <v>26</v>
      </c>
      <c r="G207" s="15"/>
      <c r="H207" s="21" t="s">
        <v>125</v>
      </c>
      <c r="I207" s="12">
        <f t="shared" si="196"/>
        <v>0</v>
      </c>
      <c r="J207" s="87">
        <f t="shared" si="197"/>
        <v>70</v>
      </c>
      <c r="K207" s="55"/>
      <c r="L207" s="21" t="s">
        <v>125</v>
      </c>
      <c r="M207" s="13">
        <f t="shared" si="198"/>
        <v>0</v>
      </c>
      <c r="N207" s="12">
        <f t="shared" si="199"/>
        <v>0</v>
      </c>
      <c r="O207" s="16">
        <f t="shared" si="200"/>
        <v>0</v>
      </c>
    </row>
    <row r="208" spans="1:15" s="88" customFormat="1" x14ac:dyDescent="0.3">
      <c r="A208" s="101"/>
      <c r="B208" s="103" t="s">
        <v>138</v>
      </c>
      <c r="C208" s="94">
        <f>ROUNDUP(C205/15,0)</f>
        <v>33</v>
      </c>
      <c r="D208" s="1">
        <v>0</v>
      </c>
      <c r="E208" s="14">
        <f t="shared" si="190"/>
        <v>33</v>
      </c>
      <c r="F208" s="17" t="s">
        <v>26</v>
      </c>
      <c r="G208" s="15"/>
      <c r="H208" s="21" t="s">
        <v>125</v>
      </c>
      <c r="I208" s="12">
        <f t="shared" si="196"/>
        <v>0</v>
      </c>
      <c r="J208" s="87">
        <f t="shared" si="197"/>
        <v>70</v>
      </c>
      <c r="K208" s="55"/>
      <c r="L208" s="21" t="s">
        <v>125</v>
      </c>
      <c r="M208" s="13">
        <f t="shared" si="198"/>
        <v>0</v>
      </c>
      <c r="N208" s="12">
        <f t="shared" si="199"/>
        <v>0</v>
      </c>
      <c r="O208" s="16">
        <f t="shared" si="200"/>
        <v>0</v>
      </c>
    </row>
    <row r="209" spans="1:15" s="88" customFormat="1" x14ac:dyDescent="0.3">
      <c r="A209" s="101"/>
      <c r="B209" s="103" t="s">
        <v>139</v>
      </c>
      <c r="C209" s="94">
        <f>ROUNDUP(C205*0.5%,0)</f>
        <v>3</v>
      </c>
      <c r="D209" s="1">
        <v>0</v>
      </c>
      <c r="E209" s="14">
        <f t="shared" si="190"/>
        <v>3</v>
      </c>
      <c r="F209" s="17" t="s">
        <v>26</v>
      </c>
      <c r="G209" s="15"/>
      <c r="H209" s="21" t="s">
        <v>125</v>
      </c>
      <c r="I209" s="12">
        <f t="shared" si="196"/>
        <v>0</v>
      </c>
      <c r="J209" s="87">
        <f t="shared" si="197"/>
        <v>70</v>
      </c>
      <c r="K209" s="55"/>
      <c r="L209" s="21" t="s">
        <v>125</v>
      </c>
      <c r="M209" s="13">
        <f t="shared" si="198"/>
        <v>0</v>
      </c>
      <c r="N209" s="12">
        <f t="shared" si="199"/>
        <v>0</v>
      </c>
      <c r="O209" s="16">
        <f t="shared" si="200"/>
        <v>0</v>
      </c>
    </row>
    <row r="210" spans="1:15" s="88" customFormat="1" x14ac:dyDescent="0.3">
      <c r="A210" s="101"/>
      <c r="B210" s="103" t="s">
        <v>140</v>
      </c>
      <c r="C210" s="94">
        <f>ROUNDUP(C205*0.5%,0)</f>
        <v>3</v>
      </c>
      <c r="D210" s="1">
        <v>0</v>
      </c>
      <c r="E210" s="14">
        <f t="shared" si="190"/>
        <v>3</v>
      </c>
      <c r="F210" s="17" t="s">
        <v>26</v>
      </c>
      <c r="G210" s="15"/>
      <c r="H210" s="21" t="s">
        <v>125</v>
      </c>
      <c r="I210" s="12">
        <f t="shared" si="196"/>
        <v>0</v>
      </c>
      <c r="J210" s="87">
        <f t="shared" si="197"/>
        <v>70</v>
      </c>
      <c r="K210" s="55"/>
      <c r="L210" s="21" t="s">
        <v>125</v>
      </c>
      <c r="M210" s="13">
        <f t="shared" si="198"/>
        <v>0</v>
      </c>
      <c r="N210" s="12">
        <f t="shared" si="199"/>
        <v>0</v>
      </c>
      <c r="O210" s="16">
        <f t="shared" si="200"/>
        <v>0</v>
      </c>
    </row>
    <row r="211" spans="1:15" s="88" customFormat="1" x14ac:dyDescent="0.3">
      <c r="A211" s="101"/>
      <c r="B211" s="103" t="s">
        <v>141</v>
      </c>
      <c r="C211" s="94">
        <f>ROUNDUP(C205/20,0)</f>
        <v>25</v>
      </c>
      <c r="D211" s="1">
        <v>0</v>
      </c>
      <c r="E211" s="14">
        <f t="shared" si="190"/>
        <v>25</v>
      </c>
      <c r="F211" s="17" t="s">
        <v>26</v>
      </c>
      <c r="G211" s="15"/>
      <c r="H211" s="21" t="s">
        <v>125</v>
      </c>
      <c r="I211" s="12">
        <f t="shared" si="196"/>
        <v>0</v>
      </c>
      <c r="J211" s="87">
        <f t="shared" si="197"/>
        <v>70</v>
      </c>
      <c r="K211" s="55"/>
      <c r="L211" s="21" t="s">
        <v>125</v>
      </c>
      <c r="M211" s="13">
        <f t="shared" si="198"/>
        <v>0</v>
      </c>
      <c r="N211" s="12">
        <f t="shared" si="199"/>
        <v>0</v>
      </c>
      <c r="O211" s="16">
        <f t="shared" si="200"/>
        <v>0</v>
      </c>
    </row>
    <row r="212" spans="1:15" s="88" customFormat="1" x14ac:dyDescent="0.3">
      <c r="A212" s="101"/>
      <c r="B212" s="103" t="s">
        <v>142</v>
      </c>
      <c r="C212" s="94">
        <f>ROUNDUP(C205/20,0)</f>
        <v>25</v>
      </c>
      <c r="D212" s="1">
        <v>0</v>
      </c>
      <c r="E212" s="14">
        <f t="shared" si="190"/>
        <v>25</v>
      </c>
      <c r="F212" s="17" t="s">
        <v>26</v>
      </c>
      <c r="G212" s="15"/>
      <c r="H212" s="21" t="s">
        <v>125</v>
      </c>
      <c r="I212" s="12">
        <f t="shared" si="196"/>
        <v>0</v>
      </c>
      <c r="J212" s="87">
        <f t="shared" si="197"/>
        <v>70</v>
      </c>
      <c r="K212" s="55"/>
      <c r="L212" s="21" t="s">
        <v>125</v>
      </c>
      <c r="M212" s="13">
        <f t="shared" si="198"/>
        <v>0</v>
      </c>
      <c r="N212" s="12">
        <f t="shared" si="199"/>
        <v>0</v>
      </c>
      <c r="O212" s="16">
        <f t="shared" si="200"/>
        <v>0</v>
      </c>
    </row>
    <row r="213" spans="1:15" s="88" customFormat="1" x14ac:dyDescent="0.3">
      <c r="A213" s="113"/>
      <c r="B213" s="103"/>
      <c r="C213" s="94"/>
      <c r="D213" s="1"/>
      <c r="E213" s="14"/>
      <c r="F213" s="17"/>
      <c r="G213" s="15"/>
      <c r="H213" s="21"/>
      <c r="I213" s="12"/>
      <c r="J213" s="87"/>
      <c r="K213" s="55"/>
      <c r="L213" s="21"/>
      <c r="M213" s="13"/>
      <c r="N213" s="12"/>
      <c r="O213" s="16"/>
    </row>
    <row r="214" spans="1:15" x14ac:dyDescent="0.3">
      <c r="A214" s="63">
        <v>2</v>
      </c>
      <c r="B214" s="75" t="s">
        <v>98</v>
      </c>
      <c r="C214" s="77">
        <f>38*3</f>
        <v>114</v>
      </c>
      <c r="D214" s="85">
        <v>0.1</v>
      </c>
      <c r="E214" s="14">
        <f t="shared" si="190"/>
        <v>125.4</v>
      </c>
      <c r="F214" s="17" t="s">
        <v>29</v>
      </c>
      <c r="G214" s="15"/>
      <c r="H214" s="21" t="s">
        <v>125</v>
      </c>
      <c r="I214" s="12">
        <f t="shared" ref="I214" si="201">IF(H214="C",(G214/100)*E214,IF(H214="M",(G214/1000)*E214,G214*E214))</f>
        <v>0</v>
      </c>
      <c r="J214" s="87">
        <f t="shared" ref="J214" si="202">$O$4</f>
        <v>70</v>
      </c>
      <c r="K214" s="55"/>
      <c r="L214" s="21" t="s">
        <v>125</v>
      </c>
      <c r="M214" s="13">
        <f t="shared" ref="M214" si="203">IF(L214="C",(K214/100)*E214,IF(L214="M",(K214/1000)*E214,K214*E214))</f>
        <v>0</v>
      </c>
      <c r="N214" s="12">
        <f t="shared" ref="N214" si="204">M214*J214</f>
        <v>0</v>
      </c>
      <c r="O214" s="16">
        <f t="shared" ref="O214" si="205">N214+I214</f>
        <v>0</v>
      </c>
    </row>
    <row r="215" spans="1:15" ht="15" thickBot="1" x14ac:dyDescent="0.35">
      <c r="A215" s="63"/>
      <c r="B215" s="65"/>
      <c r="C215" s="81"/>
      <c r="D215" s="33"/>
      <c r="E215" s="44"/>
      <c r="F215" s="34"/>
      <c r="G215" s="15"/>
      <c r="H215" s="36"/>
      <c r="I215" s="37"/>
      <c r="J215" s="38"/>
      <c r="K215" s="55"/>
      <c r="L215" s="36"/>
      <c r="M215" s="40"/>
      <c r="N215" s="61"/>
      <c r="O215" s="41"/>
    </row>
    <row r="216" spans="1:15" ht="16.2" thickBot="1" x14ac:dyDescent="0.35">
      <c r="A216" s="63"/>
      <c r="B216" s="118" t="s">
        <v>30</v>
      </c>
      <c r="C216" s="81"/>
      <c r="D216" s="33"/>
      <c r="E216" s="44"/>
      <c r="F216" s="34"/>
      <c r="G216" s="15"/>
      <c r="H216" s="36"/>
      <c r="I216" s="37"/>
      <c r="J216" s="38"/>
      <c r="K216" s="55"/>
      <c r="L216" s="36"/>
      <c r="M216" s="40"/>
      <c r="N216" s="61"/>
      <c r="O216" s="41"/>
    </row>
    <row r="217" spans="1:15" x14ac:dyDescent="0.3">
      <c r="A217" s="63">
        <v>1</v>
      </c>
      <c r="B217" s="75" t="s">
        <v>70</v>
      </c>
      <c r="C217" s="77">
        <f>49*3*10</f>
        <v>1470</v>
      </c>
      <c r="D217" s="85">
        <v>0.1</v>
      </c>
      <c r="E217" s="14">
        <f t="shared" ref="E217" si="206">C217+(C217*D217)</f>
        <v>1617</v>
      </c>
      <c r="F217" s="17" t="s">
        <v>29</v>
      </c>
      <c r="G217" s="15"/>
      <c r="H217" s="21" t="s">
        <v>42</v>
      </c>
      <c r="I217" s="12">
        <f t="shared" ref="I217" si="207">IF(H217="C",(G217/100)*E217,IF(H217="M",(G217/1000)*E217,G217*E217))</f>
        <v>0</v>
      </c>
      <c r="J217" s="87">
        <f t="shared" ref="J217" si="208">$O$4</f>
        <v>70</v>
      </c>
      <c r="K217" s="55"/>
      <c r="L217" s="21" t="s">
        <v>42</v>
      </c>
      <c r="M217" s="13">
        <f t="shared" ref="M217" si="209">IF(L217="C",(K217/100)*E217,IF(L217="M",(K217/1000)*E217,K217*E217))</f>
        <v>0</v>
      </c>
      <c r="N217" s="12">
        <f t="shared" ref="N217" si="210">M217*J217</f>
        <v>0</v>
      </c>
      <c r="O217" s="16">
        <f t="shared" ref="O217" si="211">N217+I217</f>
        <v>0</v>
      </c>
    </row>
    <row r="218" spans="1:15" ht="15" thickBot="1" x14ac:dyDescent="0.35">
      <c r="A218" s="63"/>
      <c r="B218" s="55"/>
      <c r="C218" s="81"/>
      <c r="D218" s="33"/>
      <c r="E218" s="44"/>
      <c r="F218" s="34"/>
      <c r="G218" s="15"/>
      <c r="H218" s="36"/>
      <c r="I218" s="37"/>
      <c r="J218" s="38"/>
      <c r="K218" s="55"/>
      <c r="L218" s="36"/>
      <c r="M218" s="40"/>
      <c r="N218" s="61"/>
      <c r="O218" s="41"/>
    </row>
    <row r="219" spans="1:15" ht="16.2" thickBot="1" x14ac:dyDescent="0.35">
      <c r="A219" s="63"/>
      <c r="B219" s="118" t="s">
        <v>28</v>
      </c>
      <c r="C219" s="81"/>
      <c r="D219" s="33"/>
      <c r="E219" s="44"/>
      <c r="F219"/>
      <c r="G219" s="15"/>
      <c r="H219" s="36"/>
      <c r="I219" s="37"/>
      <c r="J219" s="38"/>
      <c r="K219" s="55"/>
      <c r="L219" s="36"/>
      <c r="M219" s="40"/>
      <c r="N219" s="61"/>
      <c r="O219" s="41"/>
    </row>
    <row r="220" spans="1:15" ht="31.5" customHeight="1" x14ac:dyDescent="0.3">
      <c r="A220" s="63">
        <v>1</v>
      </c>
      <c r="B220" s="110" t="s">
        <v>99</v>
      </c>
      <c r="C220" s="77">
        <v>1</v>
      </c>
      <c r="D220" s="85">
        <v>0</v>
      </c>
      <c r="E220" s="14">
        <f t="shared" ref="E220" si="212">C220+(C220*D220)</f>
        <v>1</v>
      </c>
      <c r="F220" s="17" t="s">
        <v>26</v>
      </c>
      <c r="G220" s="15"/>
      <c r="H220" s="21" t="s">
        <v>43</v>
      </c>
      <c r="I220" s="15">
        <f t="shared" ref="I220" si="213">IF(H220="C",(G220/100)*E220,IF(H220="M",(G220/1000)*E220,G220*E220))</f>
        <v>0</v>
      </c>
      <c r="J220" s="56">
        <f t="shared" ref="J220:J228" si="214">$O$4</f>
        <v>70</v>
      </c>
      <c r="K220" s="55"/>
      <c r="L220" s="21" t="s">
        <v>43</v>
      </c>
      <c r="M220" s="13">
        <f t="shared" ref="M220" si="215">IF(L220="C",(K220/100)*E220,IF(L220="M",(K220/1000)*E220,K220*E220))</f>
        <v>0</v>
      </c>
      <c r="N220" s="12">
        <f t="shared" ref="N220" si="216">M220*J220</f>
        <v>0</v>
      </c>
      <c r="O220" s="16">
        <f t="shared" ref="O220" si="217">N220+I220</f>
        <v>0</v>
      </c>
    </row>
    <row r="221" spans="1:15" ht="48" customHeight="1" x14ac:dyDescent="0.3">
      <c r="A221" s="63">
        <v>2</v>
      </c>
      <c r="B221" s="110" t="s">
        <v>100</v>
      </c>
      <c r="C221" s="77">
        <v>17</v>
      </c>
      <c r="D221" s="85">
        <v>0</v>
      </c>
      <c r="E221" s="14">
        <f t="shared" ref="E221:E228" si="218">C221+(C221*D221)</f>
        <v>17</v>
      </c>
      <c r="F221" s="17" t="s">
        <v>26</v>
      </c>
      <c r="G221" s="15"/>
      <c r="H221" s="21" t="s">
        <v>43</v>
      </c>
      <c r="I221" s="15">
        <f t="shared" ref="I221:I228" si="219">IF(H221="C",(G221/100)*E221,IF(H221="M",(G221/1000)*E221,G221*E221))</f>
        <v>0</v>
      </c>
      <c r="J221" s="56">
        <f t="shared" si="214"/>
        <v>70</v>
      </c>
      <c r="K221" s="55"/>
      <c r="L221" s="21" t="s">
        <v>43</v>
      </c>
      <c r="M221" s="13">
        <f t="shared" ref="M221:M228" si="220">IF(L221="C",(K221/100)*E221,IF(L221="M",(K221/1000)*E221,K221*E221))</f>
        <v>0</v>
      </c>
      <c r="N221" s="12">
        <f t="shared" ref="N221:N228" si="221">M221*J221</f>
        <v>0</v>
      </c>
      <c r="O221" s="16">
        <f t="shared" ref="O221:O228" si="222">N221+I221</f>
        <v>0</v>
      </c>
    </row>
    <row r="222" spans="1:15" ht="60.75" customHeight="1" x14ac:dyDescent="0.3">
      <c r="A222" s="63">
        <v>3</v>
      </c>
      <c r="B222" s="76" t="s">
        <v>107</v>
      </c>
      <c r="C222" s="77">
        <v>6</v>
      </c>
      <c r="D222" s="85">
        <v>0</v>
      </c>
      <c r="E222" s="14">
        <f t="shared" si="218"/>
        <v>6</v>
      </c>
      <c r="F222" s="17" t="s">
        <v>26</v>
      </c>
      <c r="G222" s="15"/>
      <c r="H222" s="21" t="s">
        <v>43</v>
      </c>
      <c r="I222" s="15">
        <f t="shared" si="219"/>
        <v>0</v>
      </c>
      <c r="J222" s="56">
        <f t="shared" si="214"/>
        <v>70</v>
      </c>
      <c r="K222" s="55"/>
      <c r="L222" s="21" t="s">
        <v>43</v>
      </c>
      <c r="M222" s="13">
        <f t="shared" si="220"/>
        <v>0</v>
      </c>
      <c r="N222" s="12">
        <f t="shared" si="221"/>
        <v>0</v>
      </c>
      <c r="O222" s="16">
        <f t="shared" si="222"/>
        <v>0</v>
      </c>
    </row>
    <row r="223" spans="1:15" ht="43.2" x14ac:dyDescent="0.3">
      <c r="A223" s="63">
        <v>4</v>
      </c>
      <c r="B223" s="110" t="s">
        <v>101</v>
      </c>
      <c r="C223" s="77">
        <v>3</v>
      </c>
      <c r="D223" s="85">
        <v>0</v>
      </c>
      <c r="E223" s="14">
        <f t="shared" si="218"/>
        <v>3</v>
      </c>
      <c r="F223" s="17" t="s">
        <v>26</v>
      </c>
      <c r="G223" s="15"/>
      <c r="H223" s="21" t="s">
        <v>43</v>
      </c>
      <c r="I223" s="15">
        <f t="shared" si="219"/>
        <v>0</v>
      </c>
      <c r="J223" s="56">
        <f t="shared" si="214"/>
        <v>70</v>
      </c>
      <c r="K223" s="55"/>
      <c r="L223" s="21" t="s">
        <v>43</v>
      </c>
      <c r="M223" s="13">
        <f t="shared" si="220"/>
        <v>0</v>
      </c>
      <c r="N223" s="12">
        <f t="shared" si="221"/>
        <v>0</v>
      </c>
      <c r="O223" s="16">
        <f t="shared" si="222"/>
        <v>0</v>
      </c>
    </row>
    <row r="224" spans="1:15" ht="43.2" x14ac:dyDescent="0.3">
      <c r="A224" s="63">
        <v>5</v>
      </c>
      <c r="B224" s="76" t="s">
        <v>106</v>
      </c>
      <c r="C224" s="77">
        <v>1</v>
      </c>
      <c r="D224" s="85">
        <v>0</v>
      </c>
      <c r="E224" s="14">
        <f t="shared" si="218"/>
        <v>1</v>
      </c>
      <c r="F224" s="17" t="s">
        <v>26</v>
      </c>
      <c r="G224" s="15"/>
      <c r="H224" s="21" t="s">
        <v>43</v>
      </c>
      <c r="I224" s="15">
        <f t="shared" si="219"/>
        <v>0</v>
      </c>
      <c r="J224" s="56">
        <f t="shared" si="214"/>
        <v>70</v>
      </c>
      <c r="K224" s="55"/>
      <c r="L224" s="21" t="s">
        <v>43</v>
      </c>
      <c r="M224" s="13">
        <f t="shared" si="220"/>
        <v>0</v>
      </c>
      <c r="N224" s="12">
        <f t="shared" si="221"/>
        <v>0</v>
      </c>
      <c r="O224" s="16">
        <f t="shared" si="222"/>
        <v>0</v>
      </c>
    </row>
    <row r="225" spans="1:15" ht="28.8" x14ac:dyDescent="0.3">
      <c r="A225" s="63">
        <v>6</v>
      </c>
      <c r="B225" s="110" t="s">
        <v>102</v>
      </c>
      <c r="C225" s="77">
        <v>3</v>
      </c>
      <c r="D225" s="85">
        <v>0</v>
      </c>
      <c r="E225" s="14">
        <f t="shared" si="218"/>
        <v>3</v>
      </c>
      <c r="F225" s="17" t="s">
        <v>26</v>
      </c>
      <c r="G225" s="15"/>
      <c r="H225" s="21" t="s">
        <v>43</v>
      </c>
      <c r="I225" s="15">
        <f t="shared" si="219"/>
        <v>0</v>
      </c>
      <c r="J225" s="56">
        <f t="shared" si="214"/>
        <v>70</v>
      </c>
      <c r="K225" s="55"/>
      <c r="L225" s="21" t="s">
        <v>43</v>
      </c>
      <c r="M225" s="13">
        <f t="shared" si="220"/>
        <v>0</v>
      </c>
      <c r="N225" s="12">
        <f t="shared" si="221"/>
        <v>0</v>
      </c>
      <c r="O225" s="16">
        <f t="shared" si="222"/>
        <v>0</v>
      </c>
    </row>
    <row r="226" spans="1:15" ht="28.8" x14ac:dyDescent="0.3">
      <c r="A226" s="63">
        <v>7</v>
      </c>
      <c r="B226" s="110" t="s">
        <v>103</v>
      </c>
      <c r="C226" s="77">
        <v>1</v>
      </c>
      <c r="D226" s="85">
        <v>0</v>
      </c>
      <c r="E226" s="14">
        <f t="shared" si="218"/>
        <v>1</v>
      </c>
      <c r="F226" s="17" t="s">
        <v>26</v>
      </c>
      <c r="G226" s="15"/>
      <c r="H226" s="21" t="s">
        <v>43</v>
      </c>
      <c r="I226" s="15">
        <f t="shared" si="219"/>
        <v>0</v>
      </c>
      <c r="J226" s="56">
        <f t="shared" si="214"/>
        <v>70</v>
      </c>
      <c r="K226" s="55"/>
      <c r="L226" s="21" t="s">
        <v>43</v>
      </c>
      <c r="M226" s="13">
        <f t="shared" si="220"/>
        <v>0</v>
      </c>
      <c r="N226" s="12">
        <f t="shared" si="221"/>
        <v>0</v>
      </c>
      <c r="O226" s="16">
        <f t="shared" si="222"/>
        <v>0</v>
      </c>
    </row>
    <row r="227" spans="1:15" ht="43.2" x14ac:dyDescent="0.3">
      <c r="A227" s="63">
        <v>8</v>
      </c>
      <c r="B227" s="110" t="s">
        <v>104</v>
      </c>
      <c r="C227" s="77">
        <v>4</v>
      </c>
      <c r="D227" s="85">
        <v>0</v>
      </c>
      <c r="E227" s="14">
        <f t="shared" si="218"/>
        <v>4</v>
      </c>
      <c r="F227" s="17" t="s">
        <v>26</v>
      </c>
      <c r="G227" s="15"/>
      <c r="H227" s="21" t="s">
        <v>43</v>
      </c>
      <c r="I227" s="15">
        <f t="shared" si="219"/>
        <v>0</v>
      </c>
      <c r="J227" s="56">
        <f t="shared" si="214"/>
        <v>70</v>
      </c>
      <c r="K227" s="55"/>
      <c r="L227" s="21" t="s">
        <v>43</v>
      </c>
      <c r="M227" s="13">
        <f t="shared" si="220"/>
        <v>0</v>
      </c>
      <c r="N227" s="12">
        <f t="shared" si="221"/>
        <v>0</v>
      </c>
      <c r="O227" s="16">
        <f t="shared" si="222"/>
        <v>0</v>
      </c>
    </row>
    <row r="228" spans="1:15" ht="43.2" x14ac:dyDescent="0.3">
      <c r="A228" s="63">
        <v>9</v>
      </c>
      <c r="B228" s="110" t="s">
        <v>105</v>
      </c>
      <c r="C228" s="77">
        <v>2</v>
      </c>
      <c r="D228" s="85">
        <v>0</v>
      </c>
      <c r="E228" s="14">
        <f t="shared" si="218"/>
        <v>2</v>
      </c>
      <c r="F228" s="17" t="s">
        <v>26</v>
      </c>
      <c r="G228" s="15"/>
      <c r="H228" s="21" t="s">
        <v>43</v>
      </c>
      <c r="I228" s="15">
        <f t="shared" si="219"/>
        <v>0</v>
      </c>
      <c r="J228" s="56">
        <f t="shared" si="214"/>
        <v>70</v>
      </c>
      <c r="K228" s="55"/>
      <c r="L228" s="21" t="s">
        <v>43</v>
      </c>
      <c r="M228" s="13">
        <f t="shared" si="220"/>
        <v>0</v>
      </c>
      <c r="N228" s="12">
        <f t="shared" si="221"/>
        <v>0</v>
      </c>
      <c r="O228" s="16">
        <f t="shared" si="222"/>
        <v>0</v>
      </c>
    </row>
    <row r="229" spans="1:15" ht="15" thickBot="1" x14ac:dyDescent="0.35">
      <c r="A229" s="63"/>
      <c r="B229" s="55"/>
      <c r="C229" s="81"/>
      <c r="D229" s="33"/>
      <c r="E229" s="44"/>
      <c r="F229" s="34"/>
      <c r="G229" s="15"/>
      <c r="H229" s="36"/>
      <c r="I229" s="37"/>
      <c r="J229" s="38"/>
      <c r="K229" s="55"/>
      <c r="L229" s="36"/>
      <c r="M229" s="40"/>
      <c r="N229" s="61"/>
      <c r="O229" s="41"/>
    </row>
    <row r="230" spans="1:15" ht="16.2" thickBot="1" x14ac:dyDescent="0.35">
      <c r="A230" s="63"/>
      <c r="B230" s="118" t="s">
        <v>32</v>
      </c>
      <c r="C230" s="81"/>
      <c r="D230" s="33"/>
      <c r="E230" s="44"/>
      <c r="F230"/>
      <c r="G230" s="15"/>
      <c r="H230" s="36"/>
      <c r="I230" s="37"/>
      <c r="J230" s="38"/>
      <c r="K230" s="55"/>
      <c r="L230" s="36"/>
      <c r="M230" s="40"/>
      <c r="N230" s="61"/>
      <c r="O230" s="41"/>
    </row>
    <row r="231" spans="1:15" x14ac:dyDescent="0.3">
      <c r="A231" s="63">
        <v>1</v>
      </c>
      <c r="B231" s="75" t="s">
        <v>108</v>
      </c>
      <c r="C231" s="77">
        <v>3</v>
      </c>
      <c r="D231" s="85">
        <v>0</v>
      </c>
      <c r="E231" s="14">
        <f t="shared" ref="E231:E251" si="223">C231+(C231*D231)</f>
        <v>3</v>
      </c>
      <c r="F231" s="17" t="s">
        <v>26</v>
      </c>
      <c r="G231" s="15"/>
      <c r="H231" s="21"/>
      <c r="I231" s="12">
        <f t="shared" ref="I231:I251" si="224">IF(H231="C",(G231/100)*E231,IF(H231="M",(G231/1000)*E231,G231*E231))</f>
        <v>0</v>
      </c>
      <c r="J231" s="87">
        <f t="shared" ref="J231:J251" si="225">$O$4</f>
        <v>70</v>
      </c>
      <c r="K231" s="55"/>
      <c r="L231" s="21" t="s">
        <v>43</v>
      </c>
      <c r="M231" s="13">
        <f t="shared" ref="M231:M251" si="226">IF(L231="C",(K231/100)*E231,IF(L231="M",(K231/1000)*E231,K231*E231))</f>
        <v>0</v>
      </c>
      <c r="N231" s="12">
        <f t="shared" ref="N231:N251" si="227">M231*J231</f>
        <v>0</v>
      </c>
      <c r="O231" s="16">
        <f t="shared" ref="O231:O251" si="228">N231+I231</f>
        <v>0</v>
      </c>
    </row>
    <row r="232" spans="1:15" s="88" customFormat="1" x14ac:dyDescent="0.3">
      <c r="A232" s="101"/>
      <c r="B232" s="103" t="s">
        <v>154</v>
      </c>
      <c r="C232" s="94">
        <f>C231</f>
        <v>3</v>
      </c>
      <c r="D232" s="1">
        <v>0</v>
      </c>
      <c r="E232" s="14">
        <f t="shared" si="223"/>
        <v>3</v>
      </c>
      <c r="F232" s="17" t="s">
        <v>26</v>
      </c>
      <c r="G232" s="15"/>
      <c r="H232" s="21" t="s">
        <v>125</v>
      </c>
      <c r="I232" s="12">
        <f t="shared" si="224"/>
        <v>0</v>
      </c>
      <c r="J232" s="87">
        <f t="shared" si="225"/>
        <v>70</v>
      </c>
      <c r="K232" s="55"/>
      <c r="L232" s="21" t="s">
        <v>125</v>
      </c>
      <c r="M232" s="13">
        <f t="shared" si="226"/>
        <v>0</v>
      </c>
      <c r="N232" s="12">
        <f t="shared" si="227"/>
        <v>0</v>
      </c>
      <c r="O232" s="16">
        <f t="shared" si="228"/>
        <v>0</v>
      </c>
    </row>
    <row r="233" spans="1:15" s="88" customFormat="1" x14ac:dyDescent="0.3">
      <c r="A233" s="101"/>
      <c r="B233" s="103" t="s">
        <v>155</v>
      </c>
      <c r="C233" s="94">
        <f>C231</f>
        <v>3</v>
      </c>
      <c r="D233" s="1">
        <v>0</v>
      </c>
      <c r="E233" s="14">
        <f t="shared" si="223"/>
        <v>3</v>
      </c>
      <c r="F233" s="17" t="s">
        <v>26</v>
      </c>
      <c r="G233" s="15"/>
      <c r="H233" s="21" t="s">
        <v>125</v>
      </c>
      <c r="I233" s="12">
        <f t="shared" si="224"/>
        <v>0</v>
      </c>
      <c r="J233" s="87">
        <f t="shared" si="225"/>
        <v>70</v>
      </c>
      <c r="K233" s="55"/>
      <c r="L233" s="21" t="s">
        <v>125</v>
      </c>
      <c r="M233" s="13">
        <f t="shared" si="226"/>
        <v>0</v>
      </c>
      <c r="N233" s="12">
        <f t="shared" si="227"/>
        <v>0</v>
      </c>
      <c r="O233" s="16">
        <f t="shared" si="228"/>
        <v>0</v>
      </c>
    </row>
    <row r="234" spans="1:15" s="88" customFormat="1" x14ac:dyDescent="0.3">
      <c r="A234" s="101"/>
      <c r="B234" s="103" t="s">
        <v>156</v>
      </c>
      <c r="C234" s="94">
        <f>C231</f>
        <v>3</v>
      </c>
      <c r="D234" s="1">
        <v>0</v>
      </c>
      <c r="E234" s="14">
        <f t="shared" si="223"/>
        <v>3</v>
      </c>
      <c r="F234" s="17" t="s">
        <v>26</v>
      </c>
      <c r="G234" s="15"/>
      <c r="H234" s="21" t="s">
        <v>125</v>
      </c>
      <c r="I234" s="12">
        <f t="shared" si="224"/>
        <v>0</v>
      </c>
      <c r="J234" s="87">
        <f t="shared" si="225"/>
        <v>70</v>
      </c>
      <c r="K234" s="55"/>
      <c r="L234" s="21" t="s">
        <v>125</v>
      </c>
      <c r="M234" s="13">
        <f t="shared" si="226"/>
        <v>0</v>
      </c>
      <c r="N234" s="12">
        <f t="shared" si="227"/>
        <v>0</v>
      </c>
      <c r="O234" s="16">
        <f t="shared" si="228"/>
        <v>0</v>
      </c>
    </row>
    <row r="235" spans="1:15" s="88" customFormat="1" x14ac:dyDescent="0.3">
      <c r="A235" s="101"/>
      <c r="B235" s="103" t="s">
        <v>157</v>
      </c>
      <c r="C235" s="94">
        <f>2*C231</f>
        <v>6</v>
      </c>
      <c r="D235" s="1">
        <v>0</v>
      </c>
      <c r="E235" s="14">
        <f t="shared" si="223"/>
        <v>6</v>
      </c>
      <c r="F235" s="17" t="s">
        <v>26</v>
      </c>
      <c r="G235" s="15"/>
      <c r="H235" s="21" t="s">
        <v>125</v>
      </c>
      <c r="I235" s="12">
        <f t="shared" si="224"/>
        <v>0</v>
      </c>
      <c r="J235" s="87">
        <f t="shared" si="225"/>
        <v>70</v>
      </c>
      <c r="K235" s="55"/>
      <c r="L235" s="21" t="s">
        <v>125</v>
      </c>
      <c r="M235" s="13">
        <f t="shared" si="226"/>
        <v>0</v>
      </c>
      <c r="N235" s="12">
        <f t="shared" si="227"/>
        <v>0</v>
      </c>
      <c r="O235" s="16">
        <f t="shared" si="228"/>
        <v>0</v>
      </c>
    </row>
    <row r="236" spans="1:15" s="88" customFormat="1" x14ac:dyDescent="0.3">
      <c r="A236" s="101"/>
      <c r="B236" s="103" t="s">
        <v>158</v>
      </c>
      <c r="C236" s="94">
        <f>C231</f>
        <v>3</v>
      </c>
      <c r="D236" s="1">
        <v>0</v>
      </c>
      <c r="E236" s="14">
        <f t="shared" si="223"/>
        <v>3</v>
      </c>
      <c r="F236" s="17" t="s">
        <v>26</v>
      </c>
      <c r="G236" s="15"/>
      <c r="H236" s="21" t="s">
        <v>125</v>
      </c>
      <c r="I236" s="12">
        <f t="shared" si="224"/>
        <v>0</v>
      </c>
      <c r="J236" s="87">
        <f t="shared" si="225"/>
        <v>70</v>
      </c>
      <c r="K236" s="55"/>
      <c r="L236" s="21" t="s">
        <v>125</v>
      </c>
      <c r="M236" s="13">
        <f t="shared" si="226"/>
        <v>0</v>
      </c>
      <c r="N236" s="12">
        <f t="shared" si="227"/>
        <v>0</v>
      </c>
      <c r="O236" s="16">
        <f t="shared" si="228"/>
        <v>0</v>
      </c>
    </row>
    <row r="237" spans="1:15" s="88" customFormat="1" x14ac:dyDescent="0.3">
      <c r="A237" s="113"/>
      <c r="B237" s="103"/>
      <c r="C237" s="94"/>
      <c r="D237" s="1"/>
      <c r="E237" s="14"/>
      <c r="F237" s="17"/>
      <c r="G237" s="15"/>
      <c r="H237" s="21"/>
      <c r="I237" s="12"/>
      <c r="J237" s="87"/>
      <c r="K237" s="55"/>
      <c r="L237" s="21"/>
      <c r="M237" s="13"/>
      <c r="N237" s="12"/>
      <c r="O237" s="16"/>
    </row>
    <row r="238" spans="1:15" x14ac:dyDescent="0.3">
      <c r="A238" s="63">
        <v>2</v>
      </c>
      <c r="B238" s="75" t="s">
        <v>109</v>
      </c>
      <c r="C238" s="77">
        <v>3</v>
      </c>
      <c r="D238" s="85">
        <v>0</v>
      </c>
      <c r="E238" s="14">
        <f t="shared" si="223"/>
        <v>3</v>
      </c>
      <c r="F238" s="17" t="s">
        <v>26</v>
      </c>
      <c r="G238" s="15"/>
      <c r="H238" s="21"/>
      <c r="I238" s="12">
        <f t="shared" si="224"/>
        <v>0</v>
      </c>
      <c r="J238" s="87">
        <f t="shared" si="225"/>
        <v>70</v>
      </c>
      <c r="K238" s="55"/>
      <c r="L238" s="21" t="s">
        <v>43</v>
      </c>
      <c r="M238" s="13">
        <f t="shared" si="226"/>
        <v>0</v>
      </c>
      <c r="N238" s="12">
        <f t="shared" si="227"/>
        <v>0</v>
      </c>
      <c r="O238" s="16">
        <f t="shared" si="228"/>
        <v>0</v>
      </c>
    </row>
    <row r="239" spans="1:15" s="88" customFormat="1" x14ac:dyDescent="0.3">
      <c r="A239" s="101"/>
      <c r="B239" s="103" t="s">
        <v>154</v>
      </c>
      <c r="C239" s="94">
        <f>C238</f>
        <v>3</v>
      </c>
      <c r="D239" s="1">
        <v>0</v>
      </c>
      <c r="E239" s="14">
        <f t="shared" ref="E239:E242" si="229">C239+(C239*D239)</f>
        <v>3</v>
      </c>
      <c r="F239" s="17" t="s">
        <v>26</v>
      </c>
      <c r="G239" s="15"/>
      <c r="H239" s="21" t="s">
        <v>125</v>
      </c>
      <c r="I239" s="12">
        <f t="shared" ref="I239:I242" si="230">IF(H239="C",(G239/100)*E239,IF(H239="M",(G239/1000)*E239,G239*E239))</f>
        <v>0</v>
      </c>
      <c r="J239" s="87">
        <f t="shared" si="225"/>
        <v>70</v>
      </c>
      <c r="K239" s="55"/>
      <c r="L239" s="21" t="s">
        <v>125</v>
      </c>
      <c r="M239" s="13">
        <f t="shared" ref="M239:M242" si="231">IF(L239="C",(K239/100)*E239,IF(L239="M",(K239/1000)*E239,K239*E239))</f>
        <v>0</v>
      </c>
      <c r="N239" s="12">
        <f t="shared" ref="N239:N242" si="232">M239*J239</f>
        <v>0</v>
      </c>
      <c r="O239" s="16">
        <f t="shared" ref="O239:O242" si="233">N239+I239</f>
        <v>0</v>
      </c>
    </row>
    <row r="240" spans="1:15" s="88" customFormat="1" x14ac:dyDescent="0.3">
      <c r="A240" s="101"/>
      <c r="B240" s="103" t="s">
        <v>155</v>
      </c>
      <c r="C240" s="94">
        <f>C238</f>
        <v>3</v>
      </c>
      <c r="D240" s="1">
        <v>0</v>
      </c>
      <c r="E240" s="14">
        <f t="shared" si="229"/>
        <v>3</v>
      </c>
      <c r="F240" s="17" t="s">
        <v>26</v>
      </c>
      <c r="G240" s="15"/>
      <c r="H240" s="21" t="s">
        <v>125</v>
      </c>
      <c r="I240" s="12">
        <f t="shared" si="230"/>
        <v>0</v>
      </c>
      <c r="J240" s="87">
        <f t="shared" si="225"/>
        <v>70</v>
      </c>
      <c r="K240" s="55"/>
      <c r="L240" s="21" t="s">
        <v>125</v>
      </c>
      <c r="M240" s="13">
        <f t="shared" si="231"/>
        <v>0</v>
      </c>
      <c r="N240" s="12">
        <f t="shared" si="232"/>
        <v>0</v>
      </c>
      <c r="O240" s="16">
        <f t="shared" si="233"/>
        <v>0</v>
      </c>
    </row>
    <row r="241" spans="1:15" s="88" customFormat="1" x14ac:dyDescent="0.3">
      <c r="A241" s="101"/>
      <c r="B241" s="103" t="s">
        <v>156</v>
      </c>
      <c r="C241" s="94">
        <f>C238</f>
        <v>3</v>
      </c>
      <c r="D241" s="1">
        <v>0</v>
      </c>
      <c r="E241" s="14">
        <f t="shared" si="229"/>
        <v>3</v>
      </c>
      <c r="F241" s="17" t="s">
        <v>26</v>
      </c>
      <c r="G241" s="15"/>
      <c r="H241" s="21" t="s">
        <v>125</v>
      </c>
      <c r="I241" s="12">
        <f t="shared" si="230"/>
        <v>0</v>
      </c>
      <c r="J241" s="87">
        <f t="shared" si="225"/>
        <v>70</v>
      </c>
      <c r="K241" s="55"/>
      <c r="L241" s="21" t="s">
        <v>125</v>
      </c>
      <c r="M241" s="13">
        <f t="shared" si="231"/>
        <v>0</v>
      </c>
      <c r="N241" s="12">
        <f t="shared" si="232"/>
        <v>0</v>
      </c>
      <c r="O241" s="16">
        <f t="shared" si="233"/>
        <v>0</v>
      </c>
    </row>
    <row r="242" spans="1:15" s="88" customFormat="1" x14ac:dyDescent="0.3">
      <c r="A242" s="101"/>
      <c r="B242" s="103" t="s">
        <v>157</v>
      </c>
      <c r="C242" s="94">
        <f>2*C238</f>
        <v>6</v>
      </c>
      <c r="D242" s="1">
        <v>0</v>
      </c>
      <c r="E242" s="14">
        <f t="shared" si="229"/>
        <v>6</v>
      </c>
      <c r="F242" s="17" t="s">
        <v>26</v>
      </c>
      <c r="G242" s="15"/>
      <c r="H242" s="21" t="s">
        <v>125</v>
      </c>
      <c r="I242" s="12">
        <f t="shared" si="230"/>
        <v>0</v>
      </c>
      <c r="J242" s="87">
        <f t="shared" si="225"/>
        <v>70</v>
      </c>
      <c r="K242" s="55"/>
      <c r="L242" s="21" t="s">
        <v>125</v>
      </c>
      <c r="M242" s="13">
        <f t="shared" si="231"/>
        <v>0</v>
      </c>
      <c r="N242" s="12">
        <f t="shared" si="232"/>
        <v>0</v>
      </c>
      <c r="O242" s="16">
        <f t="shared" si="233"/>
        <v>0</v>
      </c>
    </row>
    <row r="243" spans="1:15" s="88" customFormat="1" x14ac:dyDescent="0.3">
      <c r="A243" s="113"/>
      <c r="B243" s="103"/>
      <c r="C243" s="94"/>
      <c r="D243" s="1"/>
      <c r="E243" s="14"/>
      <c r="F243" s="17"/>
      <c r="G243" s="15"/>
      <c r="H243" s="21"/>
      <c r="I243" s="12"/>
      <c r="J243" s="87"/>
      <c r="K243" s="55"/>
      <c r="L243" s="21"/>
      <c r="M243" s="13"/>
      <c r="N243" s="12"/>
      <c r="O243" s="16"/>
    </row>
    <row r="244" spans="1:15" x14ac:dyDescent="0.3">
      <c r="A244" s="63">
        <v>3</v>
      </c>
      <c r="B244" s="75" t="s">
        <v>111</v>
      </c>
      <c r="C244" s="77">
        <v>4</v>
      </c>
      <c r="D244" s="85">
        <v>0</v>
      </c>
      <c r="E244" s="14">
        <f>C244+(C244*D244)</f>
        <v>4</v>
      </c>
      <c r="F244" s="17" t="s">
        <v>26</v>
      </c>
      <c r="G244" s="15"/>
      <c r="H244" s="21"/>
      <c r="I244" s="12">
        <f>IF(H244="C",(G244/100)*E244,IF(H244="M",(G244/1000)*E244,G244*E244))</f>
        <v>0</v>
      </c>
      <c r="J244" s="87">
        <f t="shared" si="225"/>
        <v>70</v>
      </c>
      <c r="K244" s="55"/>
      <c r="L244" s="21" t="s">
        <v>43</v>
      </c>
      <c r="M244" s="13">
        <f>IF(L244="C",(K244/100)*E244,IF(L244="M",(K244/1000)*E244,K244*E244))</f>
        <v>0</v>
      </c>
      <c r="N244" s="12">
        <f>M244*J244</f>
        <v>0</v>
      </c>
      <c r="O244" s="16">
        <f>N244+I244</f>
        <v>0</v>
      </c>
    </row>
    <row r="245" spans="1:15" s="88" customFormat="1" x14ac:dyDescent="0.3">
      <c r="A245" s="101"/>
      <c r="B245" s="103" t="s">
        <v>154</v>
      </c>
      <c r="C245" s="94">
        <f>C244</f>
        <v>4</v>
      </c>
      <c r="D245" s="1">
        <v>0</v>
      </c>
      <c r="E245" s="14">
        <f t="shared" ref="E245:E249" si="234">C245+(C245*D245)</f>
        <v>4</v>
      </c>
      <c r="F245" s="17" t="s">
        <v>26</v>
      </c>
      <c r="G245" s="15"/>
      <c r="H245" s="21" t="s">
        <v>125</v>
      </c>
      <c r="I245" s="12">
        <f t="shared" ref="I245:I249" si="235">IF(H245="C",(G245/100)*E245,IF(H245="M",(G245/1000)*E245,G245*E245))</f>
        <v>0</v>
      </c>
      <c r="J245" s="87">
        <f t="shared" si="225"/>
        <v>70</v>
      </c>
      <c r="K245" s="55"/>
      <c r="L245" s="21" t="s">
        <v>125</v>
      </c>
      <c r="M245" s="13">
        <f t="shared" ref="M245:M249" si="236">IF(L245="C",(K245/100)*E245,IF(L245="M",(K245/1000)*E245,K245*E245))</f>
        <v>0</v>
      </c>
      <c r="N245" s="12">
        <f t="shared" ref="N245:N249" si="237">M245*J245</f>
        <v>0</v>
      </c>
      <c r="O245" s="16">
        <f t="shared" ref="O245:O249" si="238">N245+I245</f>
        <v>0</v>
      </c>
    </row>
    <row r="246" spans="1:15" s="88" customFormat="1" x14ac:dyDescent="0.3">
      <c r="A246" s="101"/>
      <c r="B246" s="103" t="s">
        <v>155</v>
      </c>
      <c r="C246" s="94">
        <f>C244</f>
        <v>4</v>
      </c>
      <c r="D246" s="1">
        <v>0</v>
      </c>
      <c r="E246" s="14">
        <f t="shared" si="234"/>
        <v>4</v>
      </c>
      <c r="F246" s="17" t="s">
        <v>26</v>
      </c>
      <c r="G246" s="15"/>
      <c r="H246" s="21" t="s">
        <v>125</v>
      </c>
      <c r="I246" s="12">
        <f t="shared" si="235"/>
        <v>0</v>
      </c>
      <c r="J246" s="87">
        <f t="shared" si="225"/>
        <v>70</v>
      </c>
      <c r="K246" s="55"/>
      <c r="L246" s="21" t="s">
        <v>125</v>
      </c>
      <c r="M246" s="13">
        <f t="shared" si="236"/>
        <v>0</v>
      </c>
      <c r="N246" s="12">
        <f t="shared" si="237"/>
        <v>0</v>
      </c>
      <c r="O246" s="16">
        <f t="shared" si="238"/>
        <v>0</v>
      </c>
    </row>
    <row r="247" spans="1:15" s="88" customFormat="1" x14ac:dyDescent="0.3">
      <c r="A247" s="101"/>
      <c r="B247" s="103" t="s">
        <v>156</v>
      </c>
      <c r="C247" s="94">
        <f>C244</f>
        <v>4</v>
      </c>
      <c r="D247" s="1">
        <v>0</v>
      </c>
      <c r="E247" s="14">
        <f t="shared" si="234"/>
        <v>4</v>
      </c>
      <c r="F247" s="17" t="s">
        <v>26</v>
      </c>
      <c r="G247" s="15"/>
      <c r="H247" s="21" t="s">
        <v>125</v>
      </c>
      <c r="I247" s="12">
        <f t="shared" si="235"/>
        <v>0</v>
      </c>
      <c r="J247" s="87">
        <f t="shared" si="225"/>
        <v>70</v>
      </c>
      <c r="K247" s="55"/>
      <c r="L247" s="21" t="s">
        <v>125</v>
      </c>
      <c r="M247" s="13">
        <f t="shared" si="236"/>
        <v>0</v>
      </c>
      <c r="N247" s="12">
        <f t="shared" si="237"/>
        <v>0</v>
      </c>
      <c r="O247" s="16">
        <f t="shared" si="238"/>
        <v>0</v>
      </c>
    </row>
    <row r="248" spans="1:15" s="88" customFormat="1" x14ac:dyDescent="0.3">
      <c r="A248" s="101"/>
      <c r="B248" s="103" t="s">
        <v>157</v>
      </c>
      <c r="C248" s="94">
        <f>2*C244</f>
        <v>8</v>
      </c>
      <c r="D248" s="1">
        <v>0</v>
      </c>
      <c r="E248" s="14">
        <f t="shared" si="234"/>
        <v>8</v>
      </c>
      <c r="F248" s="17" t="s">
        <v>26</v>
      </c>
      <c r="G248" s="15"/>
      <c r="H248" s="21" t="s">
        <v>125</v>
      </c>
      <c r="I248" s="12">
        <f t="shared" si="235"/>
        <v>0</v>
      </c>
      <c r="J248" s="87">
        <f t="shared" si="225"/>
        <v>70</v>
      </c>
      <c r="K248" s="55"/>
      <c r="L248" s="21" t="s">
        <v>125</v>
      </c>
      <c r="M248" s="13">
        <f t="shared" si="236"/>
        <v>0</v>
      </c>
      <c r="N248" s="12">
        <f t="shared" si="237"/>
        <v>0</v>
      </c>
      <c r="O248" s="16">
        <f t="shared" si="238"/>
        <v>0</v>
      </c>
    </row>
    <row r="249" spans="1:15" s="88" customFormat="1" x14ac:dyDescent="0.3">
      <c r="A249" s="101"/>
      <c r="B249" s="103" t="s">
        <v>158</v>
      </c>
      <c r="C249" s="94">
        <f>C244</f>
        <v>4</v>
      </c>
      <c r="D249" s="1">
        <v>0</v>
      </c>
      <c r="E249" s="14">
        <f t="shared" si="234"/>
        <v>4</v>
      </c>
      <c r="F249" s="17" t="s">
        <v>26</v>
      </c>
      <c r="G249" s="15"/>
      <c r="H249" s="21" t="s">
        <v>125</v>
      </c>
      <c r="I249" s="12">
        <f t="shared" si="235"/>
        <v>0</v>
      </c>
      <c r="J249" s="87">
        <f t="shared" si="225"/>
        <v>70</v>
      </c>
      <c r="K249" s="55"/>
      <c r="L249" s="21" t="s">
        <v>125</v>
      </c>
      <c r="M249" s="13">
        <f t="shared" si="236"/>
        <v>0</v>
      </c>
      <c r="N249" s="12">
        <f t="shared" si="237"/>
        <v>0</v>
      </c>
      <c r="O249" s="16">
        <f t="shared" si="238"/>
        <v>0</v>
      </c>
    </row>
    <row r="250" spans="1:15" s="88" customFormat="1" x14ac:dyDescent="0.3">
      <c r="A250" s="113"/>
      <c r="B250" s="103"/>
      <c r="C250" s="94"/>
      <c r="D250" s="1"/>
      <c r="E250" s="14"/>
      <c r="F250" s="17"/>
      <c r="G250" s="15"/>
      <c r="H250" s="21"/>
      <c r="I250" s="12"/>
      <c r="J250" s="87"/>
      <c r="K250" s="55"/>
      <c r="L250" s="21"/>
      <c r="M250" s="13"/>
      <c r="N250" s="12"/>
      <c r="O250" s="16"/>
    </row>
    <row r="251" spans="1:15" x14ac:dyDescent="0.3">
      <c r="A251" s="63">
        <v>4</v>
      </c>
      <c r="B251" s="75" t="s">
        <v>110</v>
      </c>
      <c r="C251" s="77">
        <v>1</v>
      </c>
      <c r="D251" s="85">
        <v>0</v>
      </c>
      <c r="E251" s="14">
        <f t="shared" si="223"/>
        <v>1</v>
      </c>
      <c r="F251" s="17" t="s">
        <v>26</v>
      </c>
      <c r="G251" s="15"/>
      <c r="H251" s="21"/>
      <c r="I251" s="12">
        <f t="shared" si="224"/>
        <v>0</v>
      </c>
      <c r="J251" s="87">
        <f t="shared" si="225"/>
        <v>70</v>
      </c>
      <c r="K251" s="55"/>
      <c r="L251" s="21" t="s">
        <v>43</v>
      </c>
      <c r="M251" s="13">
        <f t="shared" si="226"/>
        <v>0</v>
      </c>
      <c r="N251" s="12">
        <f t="shared" si="227"/>
        <v>0</v>
      </c>
      <c r="O251" s="16">
        <f t="shared" si="228"/>
        <v>0</v>
      </c>
    </row>
    <row r="252" spans="1:15" ht="15" thickBot="1" x14ac:dyDescent="0.35">
      <c r="A252" s="63"/>
      <c r="B252" s="55"/>
      <c r="C252" s="81"/>
      <c r="D252" s="33"/>
      <c r="E252" s="44"/>
      <c r="F252" s="34"/>
      <c r="G252" s="15"/>
      <c r="H252" s="36"/>
      <c r="I252" s="37"/>
      <c r="J252" s="38"/>
      <c r="K252" s="55"/>
      <c r="L252" s="36"/>
      <c r="M252" s="40"/>
      <c r="N252" s="61"/>
      <c r="O252" s="41"/>
    </row>
    <row r="253" spans="1:15" ht="18.600000000000001" thickBot="1" x14ac:dyDescent="0.35">
      <c r="A253" s="130" t="s">
        <v>38</v>
      </c>
      <c r="B253" s="131"/>
      <c r="C253" s="82"/>
      <c r="D253" s="33"/>
      <c r="E253" s="44"/>
      <c r="F253" s="34"/>
      <c r="G253" s="15"/>
      <c r="H253" s="36"/>
      <c r="I253" s="37"/>
      <c r="J253" s="38"/>
      <c r="K253" s="55"/>
      <c r="L253" s="36"/>
      <c r="M253" s="40"/>
      <c r="N253" s="37"/>
      <c r="O253" s="41"/>
    </row>
    <row r="254" spans="1:15" ht="15" thickBot="1" x14ac:dyDescent="0.35">
      <c r="A254" s="63"/>
      <c r="B254" s="23"/>
      <c r="C254" s="82"/>
      <c r="D254" s="33"/>
      <c r="E254" s="44"/>
      <c r="F254" s="34"/>
      <c r="G254" s="15"/>
      <c r="H254" s="36"/>
      <c r="I254" s="37"/>
      <c r="J254" s="38"/>
      <c r="K254" s="55"/>
      <c r="L254" s="36"/>
      <c r="M254" s="40"/>
      <c r="N254" s="37"/>
      <c r="O254" s="41"/>
    </row>
    <row r="255" spans="1:15" s="42" customFormat="1" ht="16.2" thickBot="1" x14ac:dyDescent="0.35">
      <c r="A255" s="63"/>
      <c r="B255" s="118" t="s">
        <v>27</v>
      </c>
      <c r="C255" s="83"/>
      <c r="D255" s="46"/>
      <c r="E255" s="44"/>
      <c r="F255" s="34"/>
      <c r="G255" s="15"/>
      <c r="H255" s="36"/>
      <c r="I255" s="37"/>
      <c r="J255" s="39"/>
      <c r="K255" s="55"/>
      <c r="L255" s="36"/>
      <c r="M255" s="47"/>
      <c r="N255" s="37"/>
      <c r="O255" s="41"/>
    </row>
    <row r="256" spans="1:15" x14ac:dyDescent="0.3">
      <c r="A256" s="63">
        <v>1</v>
      </c>
      <c r="B256" s="80" t="s">
        <v>123</v>
      </c>
      <c r="C256" s="77">
        <v>30</v>
      </c>
      <c r="D256" s="85">
        <v>0.1</v>
      </c>
      <c r="E256" s="14">
        <f t="shared" ref="E256:E263" si="239">C256+(C256*D256)</f>
        <v>33</v>
      </c>
      <c r="F256" s="17" t="s">
        <v>29</v>
      </c>
      <c r="G256" s="15"/>
      <c r="H256" s="21" t="s">
        <v>125</v>
      </c>
      <c r="I256" s="12">
        <f t="shared" ref="I256" si="240">IF(H256="C",(G256/100)*E256,IF(H256="M",(G256/1000)*E256,G256*E256))</f>
        <v>0</v>
      </c>
      <c r="J256" s="87">
        <f t="shared" ref="J256" si="241">$O$4</f>
        <v>70</v>
      </c>
      <c r="K256" s="55"/>
      <c r="L256" s="21" t="s">
        <v>125</v>
      </c>
      <c r="M256" s="13">
        <f t="shared" ref="M256" si="242">IF(L256="C",(K256/100)*E256,IF(L256="M",(K256/1000)*E256,K256*E256))</f>
        <v>0</v>
      </c>
      <c r="N256" s="12">
        <f t="shared" ref="N256" si="243">M256*J256</f>
        <v>0</v>
      </c>
      <c r="O256" s="16">
        <f t="shared" ref="O256" si="244">N256+I256</f>
        <v>0</v>
      </c>
    </row>
    <row r="257" spans="1:15" s="88" customFormat="1" x14ac:dyDescent="0.3">
      <c r="A257" s="101"/>
      <c r="B257" s="103" t="s">
        <v>136</v>
      </c>
      <c r="C257" s="94">
        <f>ROUNDUP(C256*2%,0)</f>
        <v>1</v>
      </c>
      <c r="D257" s="1">
        <v>0</v>
      </c>
      <c r="E257" s="14">
        <f t="shared" si="239"/>
        <v>1</v>
      </c>
      <c r="F257" s="17" t="s">
        <v>26</v>
      </c>
      <c r="G257" s="15"/>
      <c r="H257" s="21" t="s">
        <v>125</v>
      </c>
      <c r="I257" s="12">
        <f t="shared" ref="I257:I263" si="245">IF(H257="C",(G257/100)*E257,IF(H257="M",(G257/1000)*E257,G257*E257))</f>
        <v>0</v>
      </c>
      <c r="J257" s="87">
        <f t="shared" ref="J257:J263" si="246">$O$4</f>
        <v>70</v>
      </c>
      <c r="K257" s="55"/>
      <c r="L257" s="21" t="s">
        <v>125</v>
      </c>
      <c r="M257" s="13">
        <f t="shared" ref="M257:M263" si="247">IF(L257="C",(K257/100)*E257,IF(L257="M",(K257/1000)*E257,K257*E257))</f>
        <v>0</v>
      </c>
      <c r="N257" s="12">
        <f t="shared" ref="N257:N263" si="248">M257*J257</f>
        <v>0</v>
      </c>
      <c r="O257" s="16">
        <f t="shared" ref="O257:O263" si="249">N257+I257</f>
        <v>0</v>
      </c>
    </row>
    <row r="258" spans="1:15" s="88" customFormat="1" x14ac:dyDescent="0.3">
      <c r="A258" s="101"/>
      <c r="B258" s="103" t="s">
        <v>137</v>
      </c>
      <c r="C258" s="94">
        <f>ROUNDUP(C256/20,0)</f>
        <v>2</v>
      </c>
      <c r="D258" s="1">
        <v>0</v>
      </c>
      <c r="E258" s="14">
        <f t="shared" si="239"/>
        <v>2</v>
      </c>
      <c r="F258" s="17" t="s">
        <v>26</v>
      </c>
      <c r="G258" s="15"/>
      <c r="H258" s="21" t="s">
        <v>125</v>
      </c>
      <c r="I258" s="12">
        <f t="shared" si="245"/>
        <v>0</v>
      </c>
      <c r="J258" s="87">
        <f t="shared" si="246"/>
        <v>70</v>
      </c>
      <c r="K258" s="55"/>
      <c r="L258" s="21" t="s">
        <v>125</v>
      </c>
      <c r="M258" s="13">
        <f t="shared" si="247"/>
        <v>0</v>
      </c>
      <c r="N258" s="12">
        <f t="shared" si="248"/>
        <v>0</v>
      </c>
      <c r="O258" s="16">
        <f t="shared" si="249"/>
        <v>0</v>
      </c>
    </row>
    <row r="259" spans="1:15" s="88" customFormat="1" x14ac:dyDescent="0.3">
      <c r="A259" s="101"/>
      <c r="B259" s="103" t="s">
        <v>138</v>
      </c>
      <c r="C259" s="94">
        <f>ROUNDUP(C256/15,0)</f>
        <v>2</v>
      </c>
      <c r="D259" s="1">
        <v>0</v>
      </c>
      <c r="E259" s="14">
        <f t="shared" si="239"/>
        <v>2</v>
      </c>
      <c r="F259" s="17" t="s">
        <v>26</v>
      </c>
      <c r="G259" s="15"/>
      <c r="H259" s="21" t="s">
        <v>125</v>
      </c>
      <c r="I259" s="12">
        <f t="shared" si="245"/>
        <v>0</v>
      </c>
      <c r="J259" s="87">
        <f t="shared" si="246"/>
        <v>70</v>
      </c>
      <c r="K259" s="55"/>
      <c r="L259" s="21" t="s">
        <v>125</v>
      </c>
      <c r="M259" s="13">
        <f t="shared" si="247"/>
        <v>0</v>
      </c>
      <c r="N259" s="12">
        <f t="shared" si="248"/>
        <v>0</v>
      </c>
      <c r="O259" s="16">
        <f t="shared" si="249"/>
        <v>0</v>
      </c>
    </row>
    <row r="260" spans="1:15" s="88" customFormat="1" x14ac:dyDescent="0.3">
      <c r="A260" s="101"/>
      <c r="B260" s="103" t="s">
        <v>139</v>
      </c>
      <c r="C260" s="94">
        <f>ROUNDUP(C256*1%,0)</f>
        <v>1</v>
      </c>
      <c r="D260" s="1">
        <v>0</v>
      </c>
      <c r="E260" s="14">
        <f t="shared" si="239"/>
        <v>1</v>
      </c>
      <c r="F260" s="17" t="s">
        <v>26</v>
      </c>
      <c r="G260" s="15"/>
      <c r="H260" s="21" t="s">
        <v>125</v>
      </c>
      <c r="I260" s="12">
        <f t="shared" si="245"/>
        <v>0</v>
      </c>
      <c r="J260" s="87">
        <f t="shared" si="246"/>
        <v>70</v>
      </c>
      <c r="K260" s="55"/>
      <c r="L260" s="21" t="s">
        <v>125</v>
      </c>
      <c r="M260" s="13">
        <f t="shared" si="247"/>
        <v>0</v>
      </c>
      <c r="N260" s="12">
        <f t="shared" si="248"/>
        <v>0</v>
      </c>
      <c r="O260" s="16">
        <f t="shared" si="249"/>
        <v>0</v>
      </c>
    </row>
    <row r="261" spans="1:15" s="88" customFormat="1" x14ac:dyDescent="0.3">
      <c r="A261" s="101"/>
      <c r="B261" s="103" t="s">
        <v>140</v>
      </c>
      <c r="C261" s="94">
        <f>ROUNDUP(C256*1%,0)</f>
        <v>1</v>
      </c>
      <c r="D261" s="1">
        <v>0</v>
      </c>
      <c r="E261" s="14">
        <f t="shared" si="239"/>
        <v>1</v>
      </c>
      <c r="F261" s="17" t="s">
        <v>26</v>
      </c>
      <c r="G261" s="15"/>
      <c r="H261" s="21" t="s">
        <v>125</v>
      </c>
      <c r="I261" s="12">
        <f t="shared" si="245"/>
        <v>0</v>
      </c>
      <c r="J261" s="87">
        <f t="shared" si="246"/>
        <v>70</v>
      </c>
      <c r="K261" s="55"/>
      <c r="L261" s="21" t="s">
        <v>125</v>
      </c>
      <c r="M261" s="13">
        <f t="shared" si="247"/>
        <v>0</v>
      </c>
      <c r="N261" s="12">
        <f t="shared" si="248"/>
        <v>0</v>
      </c>
      <c r="O261" s="16">
        <f t="shared" si="249"/>
        <v>0</v>
      </c>
    </row>
    <row r="262" spans="1:15" s="88" customFormat="1" x14ac:dyDescent="0.3">
      <c r="A262" s="101"/>
      <c r="B262" s="103" t="s">
        <v>141</v>
      </c>
      <c r="C262" s="94">
        <f>ROUNDUP(C256/20,0)</f>
        <v>2</v>
      </c>
      <c r="D262" s="1">
        <v>0</v>
      </c>
      <c r="E262" s="14">
        <f t="shared" si="239"/>
        <v>2</v>
      </c>
      <c r="F262" s="17" t="s">
        <v>26</v>
      </c>
      <c r="G262" s="15"/>
      <c r="H262" s="21" t="s">
        <v>125</v>
      </c>
      <c r="I262" s="12">
        <f t="shared" si="245"/>
        <v>0</v>
      </c>
      <c r="J262" s="87">
        <f t="shared" si="246"/>
        <v>70</v>
      </c>
      <c r="K262" s="55"/>
      <c r="L262" s="21" t="s">
        <v>125</v>
      </c>
      <c r="M262" s="13">
        <f t="shared" si="247"/>
        <v>0</v>
      </c>
      <c r="N262" s="12">
        <f t="shared" si="248"/>
        <v>0</v>
      </c>
      <c r="O262" s="16">
        <f t="shared" si="249"/>
        <v>0</v>
      </c>
    </row>
    <row r="263" spans="1:15" s="88" customFormat="1" x14ac:dyDescent="0.3">
      <c r="A263" s="101"/>
      <c r="B263" s="103" t="s">
        <v>142</v>
      </c>
      <c r="C263" s="94">
        <f>ROUNDUP(C256/20,0)</f>
        <v>2</v>
      </c>
      <c r="D263" s="1">
        <v>0</v>
      </c>
      <c r="E263" s="14">
        <f t="shared" si="239"/>
        <v>2</v>
      </c>
      <c r="F263" s="17" t="s">
        <v>26</v>
      </c>
      <c r="G263" s="15"/>
      <c r="H263" s="21" t="s">
        <v>125</v>
      </c>
      <c r="I263" s="12">
        <f t="shared" si="245"/>
        <v>0</v>
      </c>
      <c r="J263" s="87">
        <f t="shared" si="246"/>
        <v>70</v>
      </c>
      <c r="K263" s="55"/>
      <c r="L263" s="21" t="s">
        <v>125</v>
      </c>
      <c r="M263" s="13">
        <f t="shared" si="247"/>
        <v>0</v>
      </c>
      <c r="N263" s="12">
        <f t="shared" si="248"/>
        <v>0</v>
      </c>
      <c r="O263" s="16">
        <f t="shared" si="249"/>
        <v>0</v>
      </c>
    </row>
    <row r="264" spans="1:15" ht="15" thickBot="1" x14ac:dyDescent="0.35">
      <c r="A264" s="63"/>
      <c r="B264" s="55"/>
      <c r="C264" s="81"/>
      <c r="D264" s="33"/>
      <c r="E264" s="44"/>
      <c r="F264" s="34"/>
      <c r="G264" s="15"/>
      <c r="H264" s="36"/>
      <c r="I264" s="37"/>
      <c r="J264" s="38"/>
      <c r="K264" s="55"/>
      <c r="L264" s="36"/>
      <c r="M264" s="40"/>
      <c r="N264" s="61"/>
      <c r="O264" s="41"/>
    </row>
    <row r="265" spans="1:15" ht="15" thickBot="1" x14ac:dyDescent="0.35">
      <c r="A265" s="63"/>
      <c r="B265" s="22" t="s">
        <v>37</v>
      </c>
      <c r="C265" s="81"/>
      <c r="D265" s="33"/>
      <c r="E265" s="44"/>
      <c r="F265"/>
      <c r="G265" s="15"/>
      <c r="H265" s="36"/>
      <c r="I265" s="37"/>
      <c r="J265" s="38"/>
      <c r="K265" s="55"/>
      <c r="L265" s="36"/>
      <c r="M265" s="40"/>
      <c r="N265" s="61"/>
      <c r="O265" s="41"/>
    </row>
    <row r="266" spans="1:15" x14ac:dyDescent="0.3">
      <c r="A266" s="63">
        <v>1</v>
      </c>
      <c r="B266" s="75" t="s">
        <v>78</v>
      </c>
      <c r="C266" s="77">
        <v>2</v>
      </c>
      <c r="D266" s="85">
        <v>0</v>
      </c>
      <c r="E266" s="14">
        <f t="shared" ref="E266:E269" si="250">C266+(C266*D266)</f>
        <v>2</v>
      </c>
      <c r="F266" s="17" t="s">
        <v>26</v>
      </c>
      <c r="G266" s="15"/>
      <c r="H266" s="21"/>
      <c r="I266" s="15">
        <f t="shared" ref="I266:I269" si="251">IF(H266="C",(G266/100)*E266,IF(H266="M",(G266/1000)*E266,G266*E266))</f>
        <v>0</v>
      </c>
      <c r="J266" s="56">
        <f t="shared" ref="J266:J269" si="252">$O$4</f>
        <v>70</v>
      </c>
      <c r="K266" s="55"/>
      <c r="L266" s="21"/>
      <c r="M266" s="13">
        <f t="shared" ref="M266:M269" si="253">IF(L266="C",(K266/100)*E266,IF(L266="M",(K266/1000)*E266,K266*E266))</f>
        <v>0</v>
      </c>
      <c r="N266" s="12">
        <f t="shared" ref="N266:N269" si="254">M266*J266</f>
        <v>0</v>
      </c>
      <c r="O266" s="16">
        <f t="shared" ref="O266:O269" si="255">N266+I266</f>
        <v>0</v>
      </c>
    </row>
    <row r="267" spans="1:15" s="88" customFormat="1" x14ac:dyDescent="0.3">
      <c r="A267" s="101"/>
      <c r="B267" s="103" t="s">
        <v>154</v>
      </c>
      <c r="C267" s="94">
        <f>C266</f>
        <v>2</v>
      </c>
      <c r="D267" s="1">
        <v>0</v>
      </c>
      <c r="E267" s="14">
        <f t="shared" si="250"/>
        <v>2</v>
      </c>
      <c r="F267" s="17" t="s">
        <v>26</v>
      </c>
      <c r="G267" s="15"/>
      <c r="H267" s="21" t="s">
        <v>125</v>
      </c>
      <c r="I267" s="12">
        <f t="shared" si="251"/>
        <v>0</v>
      </c>
      <c r="J267" s="87">
        <f t="shared" si="252"/>
        <v>70</v>
      </c>
      <c r="K267" s="55"/>
      <c r="L267" s="21" t="s">
        <v>125</v>
      </c>
      <c r="M267" s="13">
        <f t="shared" si="253"/>
        <v>0</v>
      </c>
      <c r="N267" s="12">
        <f t="shared" si="254"/>
        <v>0</v>
      </c>
      <c r="O267" s="16">
        <f t="shared" si="255"/>
        <v>0</v>
      </c>
    </row>
    <row r="268" spans="1:15" s="88" customFormat="1" x14ac:dyDescent="0.3">
      <c r="A268" s="101"/>
      <c r="B268" s="103" t="s">
        <v>141</v>
      </c>
      <c r="C268" s="94">
        <f>C266*2</f>
        <v>4</v>
      </c>
      <c r="D268" s="1">
        <v>0</v>
      </c>
      <c r="E268" s="14">
        <f t="shared" si="250"/>
        <v>4</v>
      </c>
      <c r="F268" s="17" t="s">
        <v>26</v>
      </c>
      <c r="G268" s="15"/>
      <c r="H268" s="21" t="s">
        <v>125</v>
      </c>
      <c r="I268" s="12">
        <f t="shared" si="251"/>
        <v>0</v>
      </c>
      <c r="J268" s="87">
        <f t="shared" si="252"/>
        <v>70</v>
      </c>
      <c r="K268" s="55"/>
      <c r="L268" s="21" t="s">
        <v>125</v>
      </c>
      <c r="M268" s="13">
        <f t="shared" si="253"/>
        <v>0</v>
      </c>
      <c r="N268" s="12">
        <f t="shared" si="254"/>
        <v>0</v>
      </c>
      <c r="O268" s="16">
        <f t="shared" si="255"/>
        <v>0</v>
      </c>
    </row>
    <row r="269" spans="1:15" s="88" customFormat="1" x14ac:dyDescent="0.3">
      <c r="A269" s="101"/>
      <c r="B269" s="103" t="s">
        <v>159</v>
      </c>
      <c r="C269" s="94">
        <f>C266*2</f>
        <v>4</v>
      </c>
      <c r="D269" s="1">
        <v>0</v>
      </c>
      <c r="E269" s="14">
        <f t="shared" si="250"/>
        <v>4</v>
      </c>
      <c r="F269" s="17" t="s">
        <v>26</v>
      </c>
      <c r="G269" s="15"/>
      <c r="H269" s="21" t="s">
        <v>125</v>
      </c>
      <c r="I269" s="12">
        <f t="shared" si="251"/>
        <v>0</v>
      </c>
      <c r="J269" s="87">
        <f t="shared" si="252"/>
        <v>70</v>
      </c>
      <c r="K269" s="55"/>
      <c r="L269" s="21" t="s">
        <v>125</v>
      </c>
      <c r="M269" s="13">
        <f t="shared" si="253"/>
        <v>0</v>
      </c>
      <c r="N269" s="12">
        <f t="shared" si="254"/>
        <v>0</v>
      </c>
      <c r="O269" s="16">
        <f t="shared" si="255"/>
        <v>0</v>
      </c>
    </row>
    <row r="270" spans="1:15" ht="15" thickBot="1" x14ac:dyDescent="0.35">
      <c r="A270" s="63"/>
      <c r="B270" s="55"/>
      <c r="C270" s="81"/>
      <c r="D270" s="33"/>
      <c r="E270" s="44"/>
      <c r="F270" s="34"/>
      <c r="G270" s="15"/>
      <c r="H270" s="36"/>
      <c r="I270" s="37"/>
      <c r="J270" s="38"/>
      <c r="K270" s="55"/>
      <c r="L270" s="36"/>
      <c r="M270" s="40"/>
      <c r="N270" s="61"/>
      <c r="O270" s="41"/>
    </row>
    <row r="271" spans="1:15" ht="18.600000000000001" thickBot="1" x14ac:dyDescent="0.35">
      <c r="A271" s="130" t="s">
        <v>41</v>
      </c>
      <c r="B271" s="131"/>
      <c r="C271" s="82"/>
      <c r="D271" s="33"/>
      <c r="E271" s="44"/>
      <c r="F271" s="34"/>
      <c r="G271" s="15"/>
      <c r="H271" s="36"/>
      <c r="I271" s="37"/>
      <c r="J271" s="38"/>
      <c r="K271" s="55"/>
      <c r="L271" s="36"/>
      <c r="M271" s="40"/>
      <c r="N271" s="37"/>
      <c r="O271" s="41"/>
    </row>
    <row r="272" spans="1:15" customFormat="1" x14ac:dyDescent="0.3">
      <c r="A272" s="63">
        <v>1</v>
      </c>
      <c r="B272" s="75" t="s">
        <v>161</v>
      </c>
      <c r="C272" s="77">
        <v>4</v>
      </c>
      <c r="D272" s="85">
        <v>0</v>
      </c>
      <c r="E272" s="14">
        <f t="shared" ref="E272:E275" si="256">C272+(C272*D272)</f>
        <v>4</v>
      </c>
      <c r="F272" s="17" t="s">
        <v>26</v>
      </c>
      <c r="G272" s="15"/>
      <c r="H272" s="21" t="s">
        <v>125</v>
      </c>
      <c r="I272" s="12">
        <f t="shared" ref="I272" si="257">IF(H272="C",(G272/100)*E272,IF(H272="M",(G272/1000)*E272,G272*E272))</f>
        <v>0</v>
      </c>
      <c r="J272" s="87">
        <f t="shared" ref="J272" si="258">$O$4</f>
        <v>70</v>
      </c>
      <c r="K272" s="55"/>
      <c r="L272" s="21" t="s">
        <v>125</v>
      </c>
      <c r="M272" s="13">
        <f t="shared" ref="M272" si="259">IF(L272="C",(K272/100)*E272,IF(L272="M",(K272/1000)*E272,K272*E272))</f>
        <v>0</v>
      </c>
      <c r="N272" s="12">
        <f t="shared" ref="N272" si="260">M272*J272</f>
        <v>0</v>
      </c>
      <c r="O272" s="16">
        <f t="shared" ref="O272" si="261">N272+I272</f>
        <v>0</v>
      </c>
    </row>
    <row r="273" spans="1:15" s="88" customFormat="1" x14ac:dyDescent="0.3">
      <c r="A273" s="101"/>
      <c r="B273" s="103" t="s">
        <v>140</v>
      </c>
      <c r="C273" s="94">
        <f>C272</f>
        <v>4</v>
      </c>
      <c r="D273" s="1">
        <v>0</v>
      </c>
      <c r="E273" s="14">
        <f t="shared" si="256"/>
        <v>4</v>
      </c>
      <c r="F273" s="17" t="s">
        <v>26</v>
      </c>
      <c r="G273" s="15"/>
      <c r="H273" s="21" t="s">
        <v>125</v>
      </c>
      <c r="I273" s="12">
        <f t="shared" ref="I273:I275" si="262">IF(H273="C",(G273/100)*E273,IF(H273="M",(G273/1000)*E273,G273*E273))</f>
        <v>0</v>
      </c>
      <c r="J273" s="87">
        <f t="shared" ref="J273:J275" si="263">$O$4</f>
        <v>70</v>
      </c>
      <c r="K273" s="55"/>
      <c r="L273" s="21" t="s">
        <v>125</v>
      </c>
      <c r="M273" s="13">
        <f t="shared" ref="M273:M275" si="264">IF(L273="C",(K273/100)*E273,IF(L273="M",(K273/1000)*E273,K273*E273))</f>
        <v>0</v>
      </c>
      <c r="N273" s="12">
        <f t="shared" ref="N273:N275" si="265">M273*J273</f>
        <v>0</v>
      </c>
      <c r="O273" s="16">
        <f t="shared" ref="O273:O275" si="266">N273+I273</f>
        <v>0</v>
      </c>
    </row>
    <row r="274" spans="1:15" s="88" customFormat="1" x14ac:dyDescent="0.3">
      <c r="A274" s="101"/>
      <c r="B274" s="103" t="s">
        <v>141</v>
      </c>
      <c r="C274" s="94">
        <f>2*C272</f>
        <v>8</v>
      </c>
      <c r="D274" s="1">
        <v>0</v>
      </c>
      <c r="E274" s="14">
        <f t="shared" si="256"/>
        <v>8</v>
      </c>
      <c r="F274" s="17" t="s">
        <v>26</v>
      </c>
      <c r="G274" s="15"/>
      <c r="H274" s="21" t="s">
        <v>125</v>
      </c>
      <c r="I274" s="12">
        <f t="shared" si="262"/>
        <v>0</v>
      </c>
      <c r="J274" s="87">
        <f t="shared" si="263"/>
        <v>70</v>
      </c>
      <c r="K274" s="55"/>
      <c r="L274" s="21" t="s">
        <v>125</v>
      </c>
      <c r="M274" s="13">
        <f t="shared" si="264"/>
        <v>0</v>
      </c>
      <c r="N274" s="12">
        <f t="shared" si="265"/>
        <v>0</v>
      </c>
      <c r="O274" s="16">
        <f t="shared" si="266"/>
        <v>0</v>
      </c>
    </row>
    <row r="275" spans="1:15" s="88" customFormat="1" x14ac:dyDescent="0.3">
      <c r="A275" s="101"/>
      <c r="B275" s="103" t="s">
        <v>159</v>
      </c>
      <c r="C275" s="94">
        <f>2*C272</f>
        <v>8</v>
      </c>
      <c r="D275" s="1">
        <v>0</v>
      </c>
      <c r="E275" s="14">
        <f t="shared" si="256"/>
        <v>8</v>
      </c>
      <c r="F275" s="17" t="s">
        <v>26</v>
      </c>
      <c r="G275" s="15"/>
      <c r="H275" s="21" t="s">
        <v>125</v>
      </c>
      <c r="I275" s="12">
        <f t="shared" si="262"/>
        <v>0</v>
      </c>
      <c r="J275" s="87">
        <f t="shared" si="263"/>
        <v>70</v>
      </c>
      <c r="K275" s="55"/>
      <c r="L275" s="21" t="s">
        <v>125</v>
      </c>
      <c r="M275" s="13">
        <f t="shared" si="264"/>
        <v>0</v>
      </c>
      <c r="N275" s="12">
        <f t="shared" si="265"/>
        <v>0</v>
      </c>
      <c r="O275" s="16">
        <f t="shared" si="266"/>
        <v>0</v>
      </c>
    </row>
    <row r="276" spans="1:15" customFormat="1" ht="15" thickBot="1" x14ac:dyDescent="0.35">
      <c r="A276" s="63"/>
      <c r="B276" s="75"/>
      <c r="C276" s="77"/>
      <c r="D276" s="85"/>
      <c r="E276" s="14"/>
      <c r="F276" s="17"/>
      <c r="G276" s="15"/>
      <c r="H276" s="21"/>
      <c r="I276" s="12"/>
      <c r="J276" s="87"/>
      <c r="K276" s="55"/>
      <c r="L276" s="21"/>
      <c r="M276" s="13"/>
      <c r="N276" s="12"/>
      <c r="O276" s="16"/>
    </row>
    <row r="277" spans="1:15" customFormat="1" ht="15.75" customHeight="1" thickBot="1" x14ac:dyDescent="0.35">
      <c r="A277" s="63"/>
      <c r="B277" s="118" t="s">
        <v>56</v>
      </c>
      <c r="C277" s="102"/>
      <c r="D277" s="1"/>
      <c r="E277" s="14"/>
      <c r="F277" s="17"/>
      <c r="G277" s="15"/>
      <c r="H277" s="21"/>
      <c r="I277" s="12"/>
      <c r="J277" s="87"/>
      <c r="K277" s="55"/>
      <c r="L277" s="21"/>
      <c r="M277" s="13"/>
      <c r="N277" s="12"/>
      <c r="O277" s="16"/>
    </row>
    <row r="278" spans="1:15" s="88" customFormat="1" ht="28.8" x14ac:dyDescent="0.3">
      <c r="A278" s="101">
        <v>1</v>
      </c>
      <c r="B278" s="103" t="s">
        <v>160</v>
      </c>
      <c r="C278" s="94">
        <f>2*1*50</f>
        <v>100</v>
      </c>
      <c r="D278" s="1">
        <v>0</v>
      </c>
      <c r="E278" s="14">
        <f t="shared" ref="E278" si="267">C278+(C278*D278)</f>
        <v>100</v>
      </c>
      <c r="F278" s="17" t="s">
        <v>57</v>
      </c>
      <c r="G278" s="15"/>
      <c r="H278" s="21" t="s">
        <v>43</v>
      </c>
      <c r="I278" s="12">
        <f t="shared" ref="I278" si="268">IF(H278="C",(G278/100)*E278,IF(H278="M",(G278/1000)*E278,G278*E278))</f>
        <v>0</v>
      </c>
      <c r="J278" s="87">
        <f t="shared" ref="J278" si="269">$O$4</f>
        <v>70</v>
      </c>
      <c r="K278" s="55"/>
      <c r="L278" s="21" t="s">
        <v>43</v>
      </c>
      <c r="M278" s="13">
        <f t="shared" ref="M278" si="270">IF(L278="C",(K278/100)*E278,IF(L278="M",(K278/1000)*E278,K278*E278))</f>
        <v>0</v>
      </c>
      <c r="N278" s="12">
        <f t="shared" ref="N278" si="271">M278*J278</f>
        <v>0</v>
      </c>
      <c r="O278" s="16">
        <f t="shared" ref="O278" si="272">N278+I278</f>
        <v>0</v>
      </c>
    </row>
    <row r="279" spans="1:15" ht="15" thickBot="1" x14ac:dyDescent="0.35">
      <c r="A279" s="63"/>
      <c r="B279" s="100"/>
      <c r="C279" s="21"/>
      <c r="D279" s="85"/>
      <c r="E279" s="14"/>
      <c r="F279" s="17"/>
      <c r="G279" s="15"/>
      <c r="H279" s="21"/>
      <c r="I279" s="15"/>
      <c r="J279" s="56"/>
      <c r="K279" s="55"/>
      <c r="L279" s="21"/>
      <c r="M279" s="13"/>
      <c r="N279" s="12"/>
      <c r="O279" s="16"/>
    </row>
    <row r="280" spans="1:15" ht="16.2" thickBot="1" x14ac:dyDescent="0.35">
      <c r="A280" s="63"/>
      <c r="B280" s="118" t="s">
        <v>49</v>
      </c>
      <c r="C280" s="81"/>
      <c r="D280" s="1"/>
      <c r="E280" s="14"/>
      <c r="F280"/>
      <c r="G280" s="15"/>
      <c r="H280" s="21"/>
      <c r="I280" s="12"/>
      <c r="J280" s="87"/>
      <c r="K280" s="55"/>
      <c r="L280" s="21"/>
      <c r="M280" s="13"/>
      <c r="N280" s="95"/>
      <c r="O280" s="16"/>
    </row>
    <row r="281" spans="1:15" x14ac:dyDescent="0.3">
      <c r="A281" s="63">
        <v>1</v>
      </c>
      <c r="B281" s="98" t="s">
        <v>50</v>
      </c>
      <c r="C281" s="21">
        <v>1</v>
      </c>
      <c r="D281" s="85">
        <v>0</v>
      </c>
      <c r="E281" s="14">
        <f>C281+(C281*D281)</f>
        <v>1</v>
      </c>
      <c r="F281" s="17" t="s">
        <v>45</v>
      </c>
      <c r="G281" s="15"/>
      <c r="H281" s="21"/>
      <c r="I281" s="15">
        <v>0</v>
      </c>
      <c r="J281" s="56">
        <f t="shared" ref="J281" si="273">$O$4</f>
        <v>70</v>
      </c>
      <c r="K281" s="55"/>
      <c r="L281" s="21" t="s">
        <v>43</v>
      </c>
      <c r="M281" s="13">
        <f>IF(L281="C",(K281/100)*E281,IF(L281="M",(K281/1000)*E281,K281*E281))</f>
        <v>0</v>
      </c>
      <c r="N281" s="12">
        <f>M281*J281</f>
        <v>0</v>
      </c>
      <c r="O281" s="16">
        <f>N281+I281</f>
        <v>0</v>
      </c>
    </row>
    <row r="282" spans="1:15" ht="15" thickBot="1" x14ac:dyDescent="0.35">
      <c r="A282" s="63"/>
      <c r="B282" s="55"/>
      <c r="C282" s="97"/>
      <c r="D282" s="33"/>
      <c r="E282" s="44"/>
      <c r="F282" s="34"/>
      <c r="G282" s="15"/>
      <c r="H282" s="36"/>
      <c r="I282" s="37"/>
      <c r="J282" s="38"/>
      <c r="K282" s="55"/>
      <c r="L282" s="36"/>
      <c r="M282" s="40"/>
      <c r="N282" s="61"/>
      <c r="O282" s="41"/>
    </row>
    <row r="283" spans="1:15" ht="16.2" thickBot="1" x14ac:dyDescent="0.35">
      <c r="A283" s="63"/>
      <c r="B283" s="118" t="s">
        <v>48</v>
      </c>
      <c r="C283" s="97"/>
      <c r="D283" s="33"/>
      <c r="E283" s="44"/>
      <c r="F283"/>
      <c r="G283" s="15"/>
      <c r="H283" s="36"/>
      <c r="I283" s="37"/>
      <c r="J283" s="38"/>
      <c r="K283" s="55"/>
      <c r="L283" s="36"/>
      <c r="M283" s="40"/>
      <c r="N283" s="61"/>
      <c r="O283" s="41"/>
    </row>
    <row r="284" spans="1:15" x14ac:dyDescent="0.3">
      <c r="A284" s="63">
        <v>1</v>
      </c>
      <c r="B284" s="98" t="s">
        <v>44</v>
      </c>
      <c r="C284" s="21">
        <v>1</v>
      </c>
      <c r="D284" s="85">
        <v>0</v>
      </c>
      <c r="E284" s="14">
        <f t="shared" ref="E284:E287" si="274">C284+(C284*D284)</f>
        <v>1</v>
      </c>
      <c r="F284" s="17" t="s">
        <v>45</v>
      </c>
      <c r="G284" s="15"/>
      <c r="H284" s="21"/>
      <c r="I284" s="99">
        <f t="shared" ref="I284:I287" si="275">IF(H284="C",(G284/100)*E284,IF(H284="M",(G284/1000)*E284,G284*E284))</f>
        <v>0</v>
      </c>
      <c r="J284" s="56">
        <f t="shared" ref="J284:J288" si="276">$O$4</f>
        <v>70</v>
      </c>
      <c r="K284" s="55"/>
      <c r="L284" s="21"/>
      <c r="M284" s="13">
        <f t="shared" ref="M284:M287" si="277">IF(L284="C",(K284/100)*E284,IF(L284="M",(K284/1000)*E284,K284*E284))</f>
        <v>0</v>
      </c>
      <c r="N284" s="12">
        <f t="shared" ref="N284:N287" si="278">M284*J284</f>
        <v>0</v>
      </c>
      <c r="O284" s="16">
        <f t="shared" ref="O284:O287" si="279">N284+I284</f>
        <v>0</v>
      </c>
    </row>
    <row r="285" spans="1:15" x14ac:dyDescent="0.3">
      <c r="A285" s="63">
        <v>2</v>
      </c>
      <c r="B285" s="98" t="s">
        <v>180</v>
      </c>
      <c r="C285" s="21">
        <v>1</v>
      </c>
      <c r="D285" s="85">
        <v>0</v>
      </c>
      <c r="E285" s="14">
        <f t="shared" ref="E285" si="280">C285+(C285*D285)</f>
        <v>1</v>
      </c>
      <c r="F285" s="17" t="s">
        <v>45</v>
      </c>
      <c r="G285" s="15"/>
      <c r="H285" s="21"/>
      <c r="I285" s="99">
        <f t="shared" ref="I285" si="281">IF(H285="C",(G285/100)*E285,IF(H285="M",(G285/1000)*E285,G285*E285))</f>
        <v>0</v>
      </c>
      <c r="J285" s="56">
        <f t="shared" si="276"/>
        <v>70</v>
      </c>
      <c r="K285" s="55"/>
      <c r="L285" s="21"/>
      <c r="M285" s="13">
        <f t="shared" ref="M285" si="282">IF(L285="C",(K285/100)*E285,IF(L285="M",(K285/1000)*E285,K285*E285))</f>
        <v>0</v>
      </c>
      <c r="N285" s="12">
        <f t="shared" ref="N285" si="283">M285*J285</f>
        <v>0</v>
      </c>
      <c r="O285" s="16">
        <f t="shared" ref="O285" si="284">N285+I285</f>
        <v>0</v>
      </c>
    </row>
    <row r="286" spans="1:15" x14ac:dyDescent="0.3">
      <c r="A286" s="63">
        <v>3</v>
      </c>
      <c r="B286" s="98" t="s">
        <v>46</v>
      </c>
      <c r="C286" s="21">
        <v>1</v>
      </c>
      <c r="D286" s="85">
        <v>0</v>
      </c>
      <c r="E286" s="14">
        <f t="shared" si="274"/>
        <v>1</v>
      </c>
      <c r="F286" s="17" t="s">
        <v>45</v>
      </c>
      <c r="G286" s="15"/>
      <c r="H286" s="21"/>
      <c r="I286" s="99">
        <f t="shared" si="275"/>
        <v>0</v>
      </c>
      <c r="J286" s="56">
        <f t="shared" si="276"/>
        <v>70</v>
      </c>
      <c r="K286" s="55"/>
      <c r="L286" s="21"/>
      <c r="M286" s="13">
        <f t="shared" si="277"/>
        <v>0</v>
      </c>
      <c r="N286" s="12">
        <f t="shared" si="278"/>
        <v>0</v>
      </c>
      <c r="O286" s="16">
        <f t="shared" si="279"/>
        <v>0</v>
      </c>
    </row>
    <row r="287" spans="1:15" x14ac:dyDescent="0.3">
      <c r="A287" s="63">
        <v>4</v>
      </c>
      <c r="B287" s="98" t="s">
        <v>47</v>
      </c>
      <c r="C287" s="21">
        <v>1</v>
      </c>
      <c r="D287" s="85">
        <v>0</v>
      </c>
      <c r="E287" s="14">
        <f t="shared" si="274"/>
        <v>1</v>
      </c>
      <c r="F287" s="17" t="s">
        <v>45</v>
      </c>
      <c r="G287" s="15"/>
      <c r="H287" s="21"/>
      <c r="I287" s="99">
        <f t="shared" si="275"/>
        <v>0</v>
      </c>
      <c r="J287" s="56">
        <f t="shared" si="276"/>
        <v>70</v>
      </c>
      <c r="K287" s="55"/>
      <c r="L287" s="21"/>
      <c r="M287" s="13">
        <f t="shared" si="277"/>
        <v>0</v>
      </c>
      <c r="N287" s="12">
        <f t="shared" si="278"/>
        <v>0</v>
      </c>
      <c r="O287" s="16">
        <f t="shared" si="279"/>
        <v>0</v>
      </c>
    </row>
    <row r="288" spans="1:15" x14ac:dyDescent="0.3">
      <c r="A288" s="63">
        <v>5</v>
      </c>
      <c r="B288" s="105" t="s">
        <v>58</v>
      </c>
      <c r="C288" s="21">
        <v>1</v>
      </c>
      <c r="D288" s="85">
        <v>0</v>
      </c>
      <c r="E288" s="14">
        <f t="shared" ref="E288" si="285">C288+(C288*D288)</f>
        <v>1</v>
      </c>
      <c r="F288" s="17" t="s">
        <v>45</v>
      </c>
      <c r="G288" s="15"/>
      <c r="H288" s="21"/>
      <c r="I288" s="99">
        <f t="shared" ref="I288" si="286">IF(H288="C",(G288/100)*E288,IF(H288="M",(G288/1000)*E288,G288*E288))</f>
        <v>0</v>
      </c>
      <c r="J288" s="56">
        <f t="shared" si="276"/>
        <v>70</v>
      </c>
      <c r="K288" s="55"/>
      <c r="L288" s="21"/>
      <c r="M288" s="13">
        <f t="shared" ref="M288" si="287">IF(L288="C",(K288/100)*E288,IF(L288="M",(K288/1000)*E288,K288*E288))</f>
        <v>0</v>
      </c>
      <c r="N288" s="12">
        <f t="shared" ref="N288" si="288">M288*J288</f>
        <v>0</v>
      </c>
      <c r="O288" s="16">
        <f t="shared" ref="O288" si="289">N288+I288</f>
        <v>0</v>
      </c>
    </row>
    <row r="289" spans="1:15" ht="15" thickBot="1" x14ac:dyDescent="0.35">
      <c r="A289" s="96"/>
      <c r="B289" s="48"/>
      <c r="C289" s="58"/>
      <c r="D289" s="1"/>
      <c r="E289" s="14"/>
      <c r="F289" s="57"/>
      <c r="G289" s="19"/>
      <c r="H289" s="8"/>
      <c r="I289" s="5"/>
      <c r="J289" s="9"/>
      <c r="K289" s="18"/>
      <c r="L289" s="2"/>
      <c r="M289" s="9"/>
      <c r="N289" s="3"/>
      <c r="O289" s="6"/>
    </row>
    <row r="290" spans="1:15" ht="16.2" thickBot="1" x14ac:dyDescent="0.35">
      <c r="A290" s="123" t="s">
        <v>9</v>
      </c>
      <c r="B290" s="124"/>
      <c r="C290" s="124"/>
      <c r="D290" s="124"/>
      <c r="E290" s="124"/>
      <c r="F290" s="124"/>
      <c r="G290" s="124"/>
      <c r="H290" s="124"/>
      <c r="I290" s="124"/>
      <c r="J290" s="124"/>
      <c r="K290" s="124"/>
      <c r="L290" s="124"/>
      <c r="M290" s="125"/>
      <c r="N290" s="126">
        <f>SUM(I6:I288)</f>
        <v>0</v>
      </c>
      <c r="O290" s="127"/>
    </row>
    <row r="291" spans="1:15" ht="16.2" thickBot="1" x14ac:dyDescent="0.35">
      <c r="A291" s="123" t="s">
        <v>25</v>
      </c>
      <c r="B291" s="124"/>
      <c r="C291" s="124"/>
      <c r="D291" s="124"/>
      <c r="E291" s="124"/>
      <c r="F291" s="124"/>
      <c r="G291" s="124"/>
      <c r="H291" s="124"/>
      <c r="I291" s="124"/>
      <c r="J291" s="124"/>
      <c r="K291" s="124"/>
      <c r="L291" s="124"/>
      <c r="M291" s="125"/>
      <c r="N291" s="126">
        <f>SUM(N6:N288)</f>
        <v>0</v>
      </c>
      <c r="O291" s="127"/>
    </row>
    <row r="292" spans="1:15" ht="16.2" thickBot="1" x14ac:dyDescent="0.35">
      <c r="A292" s="123" t="s">
        <v>23</v>
      </c>
      <c r="B292" s="124"/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5"/>
      <c r="N292" s="128">
        <f>SUM(M6:M288)</f>
        <v>0</v>
      </c>
      <c r="O292" s="129"/>
    </row>
    <row r="293" spans="1:15" ht="16.2" thickBot="1" x14ac:dyDescent="0.35">
      <c r="A293" s="123" t="s">
        <v>10</v>
      </c>
      <c r="B293" s="124"/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5"/>
      <c r="N293" s="126">
        <f>N290+N291</f>
        <v>0</v>
      </c>
      <c r="O293" s="127"/>
    </row>
    <row r="294" spans="1:15" ht="16.2" thickBot="1" x14ac:dyDescent="0.35">
      <c r="A294" s="123" t="s">
        <v>11</v>
      </c>
      <c r="B294" s="124"/>
      <c r="C294" s="124"/>
      <c r="D294" s="124"/>
      <c r="E294" s="124"/>
      <c r="F294" s="124"/>
      <c r="G294" s="124"/>
      <c r="H294" s="124"/>
      <c r="I294" s="124"/>
      <c r="J294" s="124"/>
      <c r="K294" s="124"/>
      <c r="L294" s="125"/>
      <c r="M294" s="10">
        <v>0.25</v>
      </c>
      <c r="N294" s="126">
        <f>N293*M294</f>
        <v>0</v>
      </c>
      <c r="O294" s="127"/>
    </row>
    <row r="295" spans="1:15" ht="16.2" thickBot="1" x14ac:dyDescent="0.35">
      <c r="A295" s="123" t="s">
        <v>12</v>
      </c>
      <c r="B295" s="124"/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5"/>
      <c r="N295" s="126">
        <f>N294+N293</f>
        <v>0</v>
      </c>
      <c r="O295" s="127"/>
    </row>
    <row r="296" spans="1:15" ht="15" thickBot="1" x14ac:dyDescent="0.35">
      <c r="A296" s="120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2"/>
    </row>
    <row r="297" spans="1:15" ht="18.600000000000001" thickBot="1" x14ac:dyDescent="0.35">
      <c r="A297" s="130" t="s">
        <v>13</v>
      </c>
      <c r="B297" s="148"/>
      <c r="C297" s="148"/>
      <c r="D297" s="148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31"/>
    </row>
    <row r="298" spans="1:15" ht="16.2" thickBot="1" x14ac:dyDescent="0.35">
      <c r="A298" s="11" t="s">
        <v>14</v>
      </c>
      <c r="B298" s="146" t="s">
        <v>34</v>
      </c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7"/>
    </row>
    <row r="299" spans="1:15" x14ac:dyDescent="0.3">
      <c r="A299" s="59">
        <v>1</v>
      </c>
      <c r="B299" s="144" t="s">
        <v>31</v>
      </c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5"/>
    </row>
    <row r="300" spans="1:15" x14ac:dyDescent="0.3">
      <c r="A300" s="59">
        <v>2</v>
      </c>
      <c r="B300" s="144" t="s">
        <v>51</v>
      </c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5"/>
    </row>
    <row r="301" spans="1:15" x14ac:dyDescent="0.3">
      <c r="A301" s="59">
        <v>3</v>
      </c>
      <c r="B301" s="144" t="s">
        <v>52</v>
      </c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5"/>
    </row>
    <row r="302" spans="1:15" x14ac:dyDescent="0.3">
      <c r="A302" s="59">
        <v>4</v>
      </c>
      <c r="B302" s="144" t="s">
        <v>53</v>
      </c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5"/>
    </row>
    <row r="303" spans="1:15" x14ac:dyDescent="0.3">
      <c r="A303" s="59">
        <v>5</v>
      </c>
      <c r="B303" s="144" t="s">
        <v>54</v>
      </c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5"/>
    </row>
    <row r="304" spans="1:15" ht="15" thickBot="1" x14ac:dyDescent="0.35">
      <c r="A304" s="60"/>
      <c r="B304" s="152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4"/>
    </row>
    <row r="305" spans="1:15" ht="16.2" thickBot="1" x14ac:dyDescent="0.35">
      <c r="A305" s="11" t="s">
        <v>17</v>
      </c>
      <c r="B305" s="155" t="s">
        <v>18</v>
      </c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7"/>
    </row>
    <row r="306" spans="1:15" x14ac:dyDescent="0.3">
      <c r="A306" s="59">
        <v>1</v>
      </c>
      <c r="B306" s="158" t="s">
        <v>55</v>
      </c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60"/>
    </row>
    <row r="307" spans="1:15" x14ac:dyDescent="0.3">
      <c r="A307" s="59">
        <v>2</v>
      </c>
      <c r="B307" s="132" t="s">
        <v>163</v>
      </c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4"/>
    </row>
    <row r="308" spans="1:15" x14ac:dyDescent="0.3">
      <c r="A308" s="59">
        <v>3</v>
      </c>
      <c r="B308" s="132" t="s">
        <v>162</v>
      </c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4"/>
    </row>
    <row r="309" spans="1:15" x14ac:dyDescent="0.3">
      <c r="A309" s="59">
        <v>4</v>
      </c>
      <c r="B309" s="132" t="s">
        <v>178</v>
      </c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4"/>
    </row>
    <row r="310" spans="1:15" ht="31.5" customHeight="1" x14ac:dyDescent="0.3">
      <c r="A310" s="59">
        <v>5</v>
      </c>
      <c r="B310" s="132" t="s">
        <v>179</v>
      </c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4"/>
    </row>
    <row r="311" spans="1:15" x14ac:dyDescent="0.3">
      <c r="A311" s="59">
        <v>6</v>
      </c>
      <c r="B311" s="132" t="s">
        <v>177</v>
      </c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4"/>
    </row>
    <row r="312" spans="1:15" x14ac:dyDescent="0.3">
      <c r="A312" s="59">
        <v>7</v>
      </c>
      <c r="B312" s="132" t="s">
        <v>59</v>
      </c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4"/>
    </row>
    <row r="313" spans="1:15" x14ac:dyDescent="0.3">
      <c r="A313" s="59">
        <v>8</v>
      </c>
      <c r="B313" s="132" t="s">
        <v>182</v>
      </c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4"/>
    </row>
    <row r="314" spans="1:15" ht="15" thickBot="1" x14ac:dyDescent="0.35">
      <c r="A314" s="59">
        <v>9</v>
      </c>
      <c r="B314" s="149" t="s">
        <v>60</v>
      </c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1"/>
    </row>
  </sheetData>
  <mergeCells count="45">
    <mergeCell ref="B312:O312"/>
    <mergeCell ref="B299:O299"/>
    <mergeCell ref="B298:O298"/>
    <mergeCell ref="A297:O297"/>
    <mergeCell ref="B314:O314"/>
    <mergeCell ref="B300:O300"/>
    <mergeCell ref="B302:O302"/>
    <mergeCell ref="B304:O304"/>
    <mergeCell ref="B303:O303"/>
    <mergeCell ref="B313:O313"/>
    <mergeCell ref="B305:O305"/>
    <mergeCell ref="B306:O306"/>
    <mergeCell ref="B301:O301"/>
    <mergeCell ref="B310:O310"/>
    <mergeCell ref="B307:O307"/>
    <mergeCell ref="B308:O308"/>
    <mergeCell ref="B309:O309"/>
    <mergeCell ref="B311:O311"/>
    <mergeCell ref="M4:N4"/>
    <mergeCell ref="A290:M290"/>
    <mergeCell ref="N290:O290"/>
    <mergeCell ref="A1:A4"/>
    <mergeCell ref="B1:C1"/>
    <mergeCell ref="D1:G1"/>
    <mergeCell ref="B2:C3"/>
    <mergeCell ref="B4:C4"/>
    <mergeCell ref="D4:G4"/>
    <mergeCell ref="A202:B202"/>
    <mergeCell ref="A7:B7"/>
    <mergeCell ref="D2:G3"/>
    <mergeCell ref="A42:B42"/>
    <mergeCell ref="A253:B253"/>
    <mergeCell ref="A271:B271"/>
    <mergeCell ref="A6:B6"/>
    <mergeCell ref="A294:L294"/>
    <mergeCell ref="N294:O294"/>
    <mergeCell ref="N295:O295"/>
    <mergeCell ref="A296:O296"/>
    <mergeCell ref="A295:M295"/>
    <mergeCell ref="A291:M291"/>
    <mergeCell ref="N291:O291"/>
    <mergeCell ref="A292:M292"/>
    <mergeCell ref="N292:O292"/>
    <mergeCell ref="A293:M293"/>
    <mergeCell ref="N293:O293"/>
  </mergeCells>
  <pageMargins left="0.7" right="0.7" top="0.75" bottom="0.75" header="0.3" footer="0.3"/>
  <pageSetup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282E"/>
    <pageSetUpPr fitToPage="1"/>
  </sheetPr>
  <dimension ref="A1:O51"/>
  <sheetViews>
    <sheetView tabSelected="1" view="pageBreakPreview" topLeftCell="A24" zoomScale="85" zoomScaleNormal="85" zoomScaleSheetLayoutView="85" workbookViewId="0">
      <selection activeCell="A49" activeCellId="1" sqref="A45:XFD45 A49:XFD49"/>
    </sheetView>
  </sheetViews>
  <sheetFormatPr defaultColWidth="8.88671875" defaultRowHeight="14.4" x14ac:dyDescent="0.3"/>
  <cols>
    <col min="1" max="1" width="6.109375" style="30" customWidth="1"/>
    <col min="2" max="2" width="63.6640625" style="30" customWidth="1"/>
    <col min="3" max="3" width="15.77734375" style="49" customWidth="1"/>
    <col min="4" max="6" width="15.77734375" style="50" customWidth="1"/>
    <col min="7" max="9" width="15.77734375" style="51" customWidth="1"/>
    <col min="10" max="10" width="15.77734375" style="49" customWidth="1"/>
    <col min="11" max="11" width="15.77734375" style="52" customWidth="1"/>
    <col min="12" max="13" width="15.77734375" style="50" customWidth="1"/>
    <col min="14" max="14" width="15.77734375" style="53" customWidth="1"/>
    <col min="15" max="15" width="15.77734375" style="54" customWidth="1"/>
    <col min="16" max="16384" width="8.88671875" style="30"/>
  </cols>
  <sheetData>
    <row r="1" spans="1:15" s="74" customFormat="1" ht="49.5" customHeight="1" x14ac:dyDescent="0.3">
      <c r="A1" s="137"/>
      <c r="B1" s="139" t="s">
        <v>15</v>
      </c>
      <c r="C1" s="139"/>
      <c r="D1" s="140" t="s">
        <v>62</v>
      </c>
      <c r="E1" s="140"/>
      <c r="F1" s="140"/>
      <c r="G1" s="140"/>
      <c r="H1" s="66"/>
      <c r="I1" s="67"/>
      <c r="J1" s="68"/>
      <c r="K1" s="69"/>
      <c r="L1" s="70"/>
      <c r="M1" s="71"/>
      <c r="N1" s="72"/>
      <c r="O1" s="73"/>
    </row>
    <row r="2" spans="1:15" ht="15.75" customHeight="1" x14ac:dyDescent="0.3">
      <c r="A2" s="137"/>
      <c r="B2" s="141" t="s">
        <v>16</v>
      </c>
      <c r="C2" s="141"/>
      <c r="D2" s="140" t="s">
        <v>63</v>
      </c>
      <c r="E2" s="140"/>
      <c r="F2" s="140"/>
      <c r="G2" s="140"/>
      <c r="H2" s="7"/>
      <c r="I2" s="4"/>
      <c r="J2" s="24"/>
      <c r="K2" s="25"/>
      <c r="L2" s="26"/>
      <c r="M2" s="27"/>
      <c r="N2" s="28"/>
      <c r="O2" s="29"/>
    </row>
    <row r="3" spans="1:15" ht="16.5" customHeight="1" thickBot="1" x14ac:dyDescent="0.35">
      <c r="A3" s="137"/>
      <c r="B3" s="141"/>
      <c r="C3" s="141"/>
      <c r="D3" s="140"/>
      <c r="E3" s="140"/>
      <c r="F3" s="140"/>
      <c r="G3" s="140"/>
      <c r="H3" s="4"/>
      <c r="I3" s="4"/>
      <c r="J3" s="24"/>
      <c r="K3" s="31"/>
      <c r="L3" s="32"/>
      <c r="M3" s="27"/>
      <c r="N3" s="28"/>
      <c r="O3" s="29"/>
    </row>
    <row r="4" spans="1:15" ht="16.2" thickBot="1" x14ac:dyDescent="0.35">
      <c r="A4" s="138"/>
      <c r="B4" s="142" t="s">
        <v>0</v>
      </c>
      <c r="C4" s="142"/>
      <c r="D4" s="143">
        <v>0</v>
      </c>
      <c r="E4" s="143"/>
      <c r="F4" s="143"/>
      <c r="G4" s="143"/>
      <c r="H4" s="4"/>
      <c r="I4" s="4"/>
      <c r="J4" s="24"/>
      <c r="K4" s="31"/>
      <c r="L4" s="32"/>
      <c r="M4" s="135" t="s">
        <v>19</v>
      </c>
      <c r="N4" s="136"/>
      <c r="O4" s="106">
        <v>70</v>
      </c>
    </row>
    <row r="5" spans="1:15" s="117" customFormat="1" ht="49.5" customHeight="1" thickBot="1" x14ac:dyDescent="0.35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15" t="s">
        <v>6</v>
      </c>
      <c r="G5" s="115" t="s">
        <v>7</v>
      </c>
      <c r="H5" s="116" t="s">
        <v>6</v>
      </c>
      <c r="I5" s="116" t="s">
        <v>8</v>
      </c>
      <c r="J5" s="116" t="s">
        <v>19</v>
      </c>
      <c r="K5" s="116" t="s">
        <v>20</v>
      </c>
      <c r="L5" s="116" t="s">
        <v>6</v>
      </c>
      <c r="M5" s="116" t="s">
        <v>22</v>
      </c>
      <c r="N5" s="116" t="s">
        <v>24</v>
      </c>
      <c r="O5" s="115" t="s">
        <v>21</v>
      </c>
    </row>
    <row r="6" spans="1:15" ht="16.2" thickBot="1" x14ac:dyDescent="0.35">
      <c r="A6" s="167" t="s">
        <v>61</v>
      </c>
      <c r="B6" s="168"/>
      <c r="C6" s="43"/>
      <c r="D6" s="33"/>
      <c r="E6" s="44"/>
      <c r="F6" s="34"/>
      <c r="G6" s="35"/>
      <c r="H6" s="36"/>
      <c r="I6" s="37"/>
      <c r="J6" s="38"/>
      <c r="K6" s="39"/>
      <c r="L6" s="36"/>
      <c r="M6" s="40"/>
      <c r="N6" s="37"/>
      <c r="O6" s="41"/>
    </row>
    <row r="7" spans="1:15" ht="16.2" thickBot="1" x14ac:dyDescent="0.35">
      <c r="A7" s="167" t="s">
        <v>35</v>
      </c>
      <c r="B7" s="168"/>
      <c r="C7" s="82"/>
      <c r="D7" s="33"/>
      <c r="E7" s="44"/>
      <c r="F7" s="34"/>
      <c r="G7" s="35"/>
      <c r="H7" s="36"/>
      <c r="I7" s="37"/>
      <c r="J7" s="38"/>
      <c r="K7" s="39"/>
      <c r="L7" s="36"/>
      <c r="M7" s="40"/>
      <c r="N7" s="37"/>
      <c r="O7" s="41"/>
    </row>
    <row r="8" spans="1:15" ht="15" thickBot="1" x14ac:dyDescent="0.35">
      <c r="A8" s="63"/>
      <c r="B8" s="23"/>
      <c r="C8" s="82"/>
      <c r="D8" s="33"/>
      <c r="E8" s="44"/>
      <c r="F8" s="34"/>
      <c r="G8" s="35"/>
      <c r="H8" s="36"/>
      <c r="I8" s="37"/>
      <c r="J8" s="38"/>
      <c r="K8" s="39"/>
      <c r="L8" s="36"/>
      <c r="M8" s="40"/>
      <c r="N8" s="37"/>
      <c r="O8" s="41"/>
    </row>
    <row r="9" spans="1:15" s="42" customFormat="1" ht="16.2" thickBot="1" x14ac:dyDescent="0.35">
      <c r="A9" s="63"/>
      <c r="B9" s="118" t="s">
        <v>27</v>
      </c>
      <c r="C9" s="83"/>
      <c r="D9" s="46"/>
      <c r="E9" s="44"/>
      <c r="F9" s="34"/>
      <c r="G9" s="35"/>
      <c r="H9" s="36"/>
      <c r="I9" s="37"/>
      <c r="J9" s="39"/>
      <c r="K9" s="39"/>
      <c r="L9" s="36"/>
      <c r="M9" s="47"/>
      <c r="N9" s="37"/>
      <c r="O9" s="41"/>
    </row>
    <row r="10" spans="1:15" x14ac:dyDescent="0.3">
      <c r="A10" s="63">
        <v>1</v>
      </c>
      <c r="B10" s="107" t="s">
        <v>72</v>
      </c>
      <c r="C10" s="108">
        <v>761</v>
      </c>
      <c r="D10" s="85">
        <v>0.1</v>
      </c>
      <c r="E10" s="14">
        <f t="shared" ref="E10:E17" si="0">C10+(C10*D10)</f>
        <v>837.1</v>
      </c>
      <c r="F10" s="17" t="s">
        <v>29</v>
      </c>
      <c r="G10" s="15"/>
      <c r="H10" s="21" t="s">
        <v>125</v>
      </c>
      <c r="I10" s="12">
        <f t="shared" ref="I10" si="1">IF(H10="C",(G10/100)*E10,IF(H10="M",(G10/1000)*E10,G10*E10))</f>
        <v>0</v>
      </c>
      <c r="J10" s="87">
        <f t="shared" ref="J10" si="2">$O$4</f>
        <v>70</v>
      </c>
      <c r="K10" s="55"/>
      <c r="L10" s="21" t="s">
        <v>125</v>
      </c>
      <c r="M10" s="13">
        <f t="shared" ref="M10" si="3">IF(L10="C",(K10/100)*E10,IF(L10="M",(K10/1000)*E10,K10*E10))</f>
        <v>0</v>
      </c>
      <c r="N10" s="12">
        <f t="shared" ref="N10" si="4">M10*J10</f>
        <v>0</v>
      </c>
      <c r="O10" s="16">
        <f t="shared" ref="O10" si="5">N10+I10</f>
        <v>0</v>
      </c>
    </row>
    <row r="11" spans="1:15" s="88" customFormat="1" x14ac:dyDescent="0.3">
      <c r="A11" s="101"/>
      <c r="B11" s="103" t="s">
        <v>136</v>
      </c>
      <c r="C11" s="94">
        <f>ROUNDUP(C10*1.5%,0)</f>
        <v>12</v>
      </c>
      <c r="D11" s="1">
        <v>0</v>
      </c>
      <c r="E11" s="14">
        <f t="shared" si="0"/>
        <v>12</v>
      </c>
      <c r="F11" s="17" t="s">
        <v>26</v>
      </c>
      <c r="G11" s="15"/>
      <c r="H11" s="21" t="s">
        <v>125</v>
      </c>
      <c r="I11" s="12">
        <f t="shared" ref="I11:I17" si="6">IF(H11="C",(G11/100)*E11,IF(H11="M",(G11/1000)*E11,G11*E11))</f>
        <v>0</v>
      </c>
      <c r="J11" s="87">
        <f t="shared" ref="J11:J17" si="7">$O$4</f>
        <v>70</v>
      </c>
      <c r="K11" s="55"/>
      <c r="L11" s="21" t="s">
        <v>125</v>
      </c>
      <c r="M11" s="13">
        <f t="shared" ref="M11:M17" si="8">IF(L11="C",(K11/100)*E11,IF(L11="M",(K11/1000)*E11,K11*E11))</f>
        <v>0</v>
      </c>
      <c r="N11" s="12">
        <f t="shared" ref="N11:N17" si="9">M11*J11</f>
        <v>0</v>
      </c>
      <c r="O11" s="16">
        <f t="shared" ref="O11:O17" si="10">N11+I11</f>
        <v>0</v>
      </c>
    </row>
    <row r="12" spans="1:15" s="88" customFormat="1" x14ac:dyDescent="0.3">
      <c r="A12" s="101"/>
      <c r="B12" s="103" t="s">
        <v>137</v>
      </c>
      <c r="C12" s="94">
        <f>ROUNDUP(C10/20,0)</f>
        <v>39</v>
      </c>
      <c r="D12" s="1">
        <v>0</v>
      </c>
      <c r="E12" s="14">
        <f t="shared" si="0"/>
        <v>39</v>
      </c>
      <c r="F12" s="17" t="s">
        <v>26</v>
      </c>
      <c r="G12" s="15"/>
      <c r="H12" s="21" t="s">
        <v>125</v>
      </c>
      <c r="I12" s="12">
        <f t="shared" si="6"/>
        <v>0</v>
      </c>
      <c r="J12" s="87">
        <f t="shared" si="7"/>
        <v>70</v>
      </c>
      <c r="K12" s="55"/>
      <c r="L12" s="21" t="s">
        <v>125</v>
      </c>
      <c r="M12" s="13">
        <f t="shared" si="8"/>
        <v>0</v>
      </c>
      <c r="N12" s="12">
        <f t="shared" si="9"/>
        <v>0</v>
      </c>
      <c r="O12" s="16">
        <f t="shared" si="10"/>
        <v>0</v>
      </c>
    </row>
    <row r="13" spans="1:15" s="88" customFormat="1" x14ac:dyDescent="0.3">
      <c r="A13" s="101"/>
      <c r="B13" s="103" t="s">
        <v>138</v>
      </c>
      <c r="C13" s="94">
        <f>ROUNDUP(C10/15,0)</f>
        <v>51</v>
      </c>
      <c r="D13" s="1">
        <v>0</v>
      </c>
      <c r="E13" s="14">
        <f t="shared" si="0"/>
        <v>51</v>
      </c>
      <c r="F13" s="17" t="s">
        <v>26</v>
      </c>
      <c r="G13" s="15"/>
      <c r="H13" s="21" t="s">
        <v>125</v>
      </c>
      <c r="I13" s="12">
        <f t="shared" si="6"/>
        <v>0</v>
      </c>
      <c r="J13" s="87">
        <f t="shared" si="7"/>
        <v>70</v>
      </c>
      <c r="K13" s="55"/>
      <c r="L13" s="21" t="s">
        <v>125</v>
      </c>
      <c r="M13" s="13">
        <f t="shared" si="8"/>
        <v>0</v>
      </c>
      <c r="N13" s="12">
        <f t="shared" si="9"/>
        <v>0</v>
      </c>
      <c r="O13" s="16">
        <f t="shared" si="10"/>
        <v>0</v>
      </c>
    </row>
    <row r="14" spans="1:15" s="88" customFormat="1" x14ac:dyDescent="0.3">
      <c r="A14" s="101"/>
      <c r="B14" s="103" t="s">
        <v>139</v>
      </c>
      <c r="C14" s="94">
        <f>ROUNDUP(C10*0.5%,0)</f>
        <v>4</v>
      </c>
      <c r="D14" s="1">
        <v>0</v>
      </c>
      <c r="E14" s="14">
        <f t="shared" si="0"/>
        <v>4</v>
      </c>
      <c r="F14" s="17" t="s">
        <v>26</v>
      </c>
      <c r="G14" s="15"/>
      <c r="H14" s="21" t="s">
        <v>125</v>
      </c>
      <c r="I14" s="12">
        <f t="shared" si="6"/>
        <v>0</v>
      </c>
      <c r="J14" s="87">
        <f t="shared" si="7"/>
        <v>70</v>
      </c>
      <c r="K14" s="55"/>
      <c r="L14" s="21" t="s">
        <v>125</v>
      </c>
      <c r="M14" s="13">
        <f t="shared" si="8"/>
        <v>0</v>
      </c>
      <c r="N14" s="12">
        <f t="shared" si="9"/>
        <v>0</v>
      </c>
      <c r="O14" s="16">
        <f t="shared" si="10"/>
        <v>0</v>
      </c>
    </row>
    <row r="15" spans="1:15" s="88" customFormat="1" x14ac:dyDescent="0.3">
      <c r="A15" s="101"/>
      <c r="B15" s="103" t="s">
        <v>140</v>
      </c>
      <c r="C15" s="94">
        <f>ROUNDUP(C10*0.5%,0)</f>
        <v>4</v>
      </c>
      <c r="D15" s="1">
        <v>0</v>
      </c>
      <c r="E15" s="14">
        <f t="shared" si="0"/>
        <v>4</v>
      </c>
      <c r="F15" s="17" t="s">
        <v>26</v>
      </c>
      <c r="G15" s="15"/>
      <c r="H15" s="21" t="s">
        <v>125</v>
      </c>
      <c r="I15" s="12">
        <f t="shared" si="6"/>
        <v>0</v>
      </c>
      <c r="J15" s="87">
        <f t="shared" si="7"/>
        <v>70</v>
      </c>
      <c r="K15" s="55"/>
      <c r="L15" s="21" t="s">
        <v>125</v>
      </c>
      <c r="M15" s="13">
        <f t="shared" si="8"/>
        <v>0</v>
      </c>
      <c r="N15" s="12">
        <f t="shared" si="9"/>
        <v>0</v>
      </c>
      <c r="O15" s="16">
        <f t="shared" si="10"/>
        <v>0</v>
      </c>
    </row>
    <row r="16" spans="1:15" s="88" customFormat="1" x14ac:dyDescent="0.3">
      <c r="A16" s="101"/>
      <c r="B16" s="103" t="s">
        <v>141</v>
      </c>
      <c r="C16" s="94">
        <f>ROUNDUP(C10/20,0)</f>
        <v>39</v>
      </c>
      <c r="D16" s="1">
        <v>0</v>
      </c>
      <c r="E16" s="14">
        <f t="shared" si="0"/>
        <v>39</v>
      </c>
      <c r="F16" s="17" t="s">
        <v>26</v>
      </c>
      <c r="G16" s="15"/>
      <c r="H16" s="21" t="s">
        <v>125</v>
      </c>
      <c r="I16" s="12">
        <f t="shared" si="6"/>
        <v>0</v>
      </c>
      <c r="J16" s="87">
        <f t="shared" si="7"/>
        <v>70</v>
      </c>
      <c r="K16" s="55"/>
      <c r="L16" s="21" t="s">
        <v>125</v>
      </c>
      <c r="M16" s="13">
        <f t="shared" si="8"/>
        <v>0</v>
      </c>
      <c r="N16" s="12">
        <f t="shared" si="9"/>
        <v>0</v>
      </c>
      <c r="O16" s="16">
        <f t="shared" si="10"/>
        <v>0</v>
      </c>
    </row>
    <row r="17" spans="1:15" s="88" customFormat="1" x14ac:dyDescent="0.3">
      <c r="A17" s="101"/>
      <c r="B17" s="103" t="s">
        <v>142</v>
      </c>
      <c r="C17" s="94">
        <f>ROUNDUP(C10/20,0)</f>
        <v>39</v>
      </c>
      <c r="D17" s="1">
        <v>0</v>
      </c>
      <c r="E17" s="14">
        <f t="shared" si="0"/>
        <v>39</v>
      </c>
      <c r="F17" s="17" t="s">
        <v>26</v>
      </c>
      <c r="G17" s="15"/>
      <c r="H17" s="21" t="s">
        <v>125</v>
      </c>
      <c r="I17" s="12">
        <f t="shared" si="6"/>
        <v>0</v>
      </c>
      <c r="J17" s="87">
        <f t="shared" si="7"/>
        <v>70</v>
      </c>
      <c r="K17" s="55"/>
      <c r="L17" s="21" t="s">
        <v>125</v>
      </c>
      <c r="M17" s="13">
        <f t="shared" si="8"/>
        <v>0</v>
      </c>
      <c r="N17" s="12">
        <f t="shared" si="9"/>
        <v>0</v>
      </c>
      <c r="O17" s="16">
        <f t="shared" si="10"/>
        <v>0</v>
      </c>
    </row>
    <row r="18" spans="1:15" ht="15" thickBot="1" x14ac:dyDescent="0.35">
      <c r="A18" s="63"/>
      <c r="B18" s="65"/>
      <c r="C18" s="81"/>
      <c r="D18" s="33"/>
      <c r="E18" s="44"/>
      <c r="F18" s="34"/>
      <c r="G18" s="15"/>
      <c r="H18" s="36"/>
      <c r="I18" s="37"/>
      <c r="J18" s="38"/>
      <c r="K18" s="55"/>
      <c r="L18" s="36"/>
      <c r="M18" s="40"/>
      <c r="N18" s="61"/>
      <c r="O18" s="41"/>
    </row>
    <row r="19" spans="1:15" ht="16.2" thickBot="1" x14ac:dyDescent="0.35">
      <c r="A19" s="63"/>
      <c r="B19" s="118" t="s">
        <v>30</v>
      </c>
      <c r="C19" s="81"/>
      <c r="D19" s="33"/>
      <c r="E19" s="44"/>
      <c r="F19" s="34"/>
      <c r="G19" s="15"/>
      <c r="H19" s="36"/>
      <c r="I19" s="37"/>
      <c r="J19" s="38"/>
      <c r="K19" s="55"/>
      <c r="L19" s="36"/>
      <c r="M19" s="40"/>
      <c r="N19" s="61"/>
      <c r="O19" s="41"/>
    </row>
    <row r="20" spans="1:15" x14ac:dyDescent="0.3">
      <c r="A20" s="63">
        <v>1</v>
      </c>
      <c r="B20" s="107" t="s">
        <v>70</v>
      </c>
      <c r="C20" s="109">
        <f>4*544.94</f>
        <v>2179.7600000000002</v>
      </c>
      <c r="D20" s="85">
        <v>0.1</v>
      </c>
      <c r="E20" s="14">
        <f t="shared" ref="E20:E21" si="11">C20+(C20*D20)</f>
        <v>2397.7360000000003</v>
      </c>
      <c r="F20" s="17" t="s">
        <v>29</v>
      </c>
      <c r="G20" s="15"/>
      <c r="H20" s="21" t="s">
        <v>42</v>
      </c>
      <c r="I20" s="12">
        <f t="shared" ref="I20:I21" si="12">IF(H20="C",(G20/100)*E20,IF(H20="M",(G20/1000)*E20,G20*E20))</f>
        <v>0</v>
      </c>
      <c r="J20" s="87">
        <f t="shared" ref="J20:J21" si="13">$O$4</f>
        <v>70</v>
      </c>
      <c r="K20" s="55"/>
      <c r="L20" s="21" t="s">
        <v>42</v>
      </c>
      <c r="M20" s="13">
        <f t="shared" ref="M20:M21" si="14">IF(L20="C",(K20/100)*E20,IF(L20="M",(K20/1000)*E20,K20*E20))</f>
        <v>0</v>
      </c>
      <c r="N20" s="12">
        <f t="shared" ref="N20:N21" si="15">M20*J20</f>
        <v>0</v>
      </c>
      <c r="O20" s="16">
        <f t="shared" ref="O20:O21" si="16">N20+I20</f>
        <v>0</v>
      </c>
    </row>
    <row r="21" spans="1:15" x14ac:dyDescent="0.3">
      <c r="A21" s="63">
        <v>2</v>
      </c>
      <c r="B21" s="107" t="s">
        <v>71</v>
      </c>
      <c r="C21" s="108">
        <f>3*448</f>
        <v>1344</v>
      </c>
      <c r="D21" s="85">
        <v>0.1</v>
      </c>
      <c r="E21" s="14">
        <f t="shared" si="11"/>
        <v>1478.4</v>
      </c>
      <c r="F21" s="17" t="s">
        <v>29</v>
      </c>
      <c r="G21" s="15"/>
      <c r="H21" s="21" t="s">
        <v>42</v>
      </c>
      <c r="I21" s="12">
        <f t="shared" si="12"/>
        <v>0</v>
      </c>
      <c r="J21" s="87">
        <f t="shared" si="13"/>
        <v>70</v>
      </c>
      <c r="K21" s="55"/>
      <c r="L21" s="21" t="s">
        <v>42</v>
      </c>
      <c r="M21" s="13">
        <f t="shared" si="14"/>
        <v>0</v>
      </c>
      <c r="N21" s="12">
        <f t="shared" si="15"/>
        <v>0</v>
      </c>
      <c r="O21" s="16">
        <f t="shared" si="16"/>
        <v>0</v>
      </c>
    </row>
    <row r="22" spans="1:15" ht="15" thickBot="1" x14ac:dyDescent="0.35">
      <c r="A22" s="63"/>
      <c r="B22" s="55"/>
      <c r="C22" s="81"/>
      <c r="D22" s="33"/>
      <c r="E22" s="44"/>
      <c r="F22" s="34"/>
      <c r="G22" s="15"/>
      <c r="H22" s="36"/>
      <c r="I22" s="37"/>
      <c r="J22" s="38"/>
      <c r="K22" s="55"/>
      <c r="L22" s="36"/>
      <c r="M22" s="40"/>
      <c r="N22" s="61"/>
      <c r="O22" s="41"/>
    </row>
    <row r="23" spans="1:15" ht="16.2" thickBot="1" x14ac:dyDescent="0.35">
      <c r="A23" s="63"/>
      <c r="B23" s="118" t="s">
        <v>28</v>
      </c>
      <c r="C23" s="81"/>
      <c r="D23" s="33"/>
      <c r="E23" s="44"/>
      <c r="F23"/>
      <c r="G23" s="15"/>
      <c r="H23" s="36"/>
      <c r="I23" s="37"/>
      <c r="J23" s="38"/>
      <c r="K23" s="55"/>
      <c r="L23" s="36"/>
      <c r="M23" s="40"/>
      <c r="N23" s="61"/>
      <c r="O23" s="41"/>
    </row>
    <row r="24" spans="1:15" ht="28.8" x14ac:dyDescent="0.3">
      <c r="A24" s="63">
        <v>1</v>
      </c>
      <c r="B24" s="107" t="s">
        <v>64</v>
      </c>
      <c r="C24" s="108">
        <v>20</v>
      </c>
      <c r="D24" s="85">
        <v>0</v>
      </c>
      <c r="E24" s="14">
        <f t="shared" ref="E24:E29" si="17">C24+(C24*D24)</f>
        <v>20</v>
      </c>
      <c r="F24" s="17" t="s">
        <v>26</v>
      </c>
      <c r="G24" s="15"/>
      <c r="H24" s="21" t="s">
        <v>43</v>
      </c>
      <c r="I24" s="15">
        <f t="shared" ref="I24:I29" si="18">IF(H24="C",(G24/100)*E24,IF(H24="M",(G24/1000)*E24,G24*E24))</f>
        <v>0</v>
      </c>
      <c r="J24" s="56">
        <f t="shared" ref="J24:J29" si="19">$O$4</f>
        <v>70</v>
      </c>
      <c r="K24" s="55"/>
      <c r="L24" s="21" t="s">
        <v>43</v>
      </c>
      <c r="M24" s="13">
        <f t="shared" ref="M24:M29" si="20">IF(L24="C",(K24/100)*E24,IF(L24="M",(K24/1000)*E24,K24*E24))</f>
        <v>0</v>
      </c>
      <c r="N24" s="12">
        <f t="shared" ref="N24:N29" si="21">M24*J24</f>
        <v>0</v>
      </c>
      <c r="O24" s="16">
        <f t="shared" ref="O24:O29" si="22">N24+I24</f>
        <v>0</v>
      </c>
    </row>
    <row r="25" spans="1:15" x14ac:dyDescent="0.3">
      <c r="A25" s="63">
        <v>2</v>
      </c>
      <c r="B25" s="107" t="s">
        <v>65</v>
      </c>
      <c r="C25" s="108">
        <v>1</v>
      </c>
      <c r="D25" s="85">
        <v>0</v>
      </c>
      <c r="E25" s="14">
        <f t="shared" si="17"/>
        <v>1</v>
      </c>
      <c r="F25" s="17" t="s">
        <v>26</v>
      </c>
      <c r="G25" s="15"/>
      <c r="H25" s="21" t="s">
        <v>43</v>
      </c>
      <c r="I25" s="15">
        <f t="shared" si="18"/>
        <v>0</v>
      </c>
      <c r="J25" s="56">
        <f t="shared" si="19"/>
        <v>70</v>
      </c>
      <c r="K25" s="55"/>
      <c r="L25" s="21" t="s">
        <v>43</v>
      </c>
      <c r="M25" s="13">
        <f t="shared" si="20"/>
        <v>0</v>
      </c>
      <c r="N25" s="12">
        <f t="shared" si="21"/>
        <v>0</v>
      </c>
      <c r="O25" s="16">
        <f t="shared" si="22"/>
        <v>0</v>
      </c>
    </row>
    <row r="26" spans="1:15" x14ac:dyDescent="0.3">
      <c r="A26" s="63">
        <v>3</v>
      </c>
      <c r="B26" s="107" t="s">
        <v>66</v>
      </c>
      <c r="C26" s="108">
        <v>1</v>
      </c>
      <c r="D26" s="85">
        <v>0</v>
      </c>
      <c r="E26" s="14">
        <f t="shared" si="17"/>
        <v>1</v>
      </c>
      <c r="F26" s="17" t="s">
        <v>26</v>
      </c>
      <c r="G26" s="15"/>
      <c r="H26" s="21" t="s">
        <v>43</v>
      </c>
      <c r="I26" s="15">
        <f t="shared" si="18"/>
        <v>0</v>
      </c>
      <c r="J26" s="56">
        <f t="shared" si="19"/>
        <v>70</v>
      </c>
      <c r="K26" s="55"/>
      <c r="L26" s="21" t="s">
        <v>43</v>
      </c>
      <c r="M26" s="13">
        <f t="shared" si="20"/>
        <v>0</v>
      </c>
      <c r="N26" s="12">
        <f t="shared" si="21"/>
        <v>0</v>
      </c>
      <c r="O26" s="16">
        <f t="shared" si="22"/>
        <v>0</v>
      </c>
    </row>
    <row r="27" spans="1:15" x14ac:dyDescent="0.3">
      <c r="A27" s="63">
        <v>4</v>
      </c>
      <c r="B27" s="107" t="s">
        <v>67</v>
      </c>
      <c r="C27" s="108">
        <v>1</v>
      </c>
      <c r="D27" s="85">
        <v>0</v>
      </c>
      <c r="E27" s="14">
        <f t="shared" si="17"/>
        <v>1</v>
      </c>
      <c r="F27" s="17" t="s">
        <v>26</v>
      </c>
      <c r="G27" s="15"/>
      <c r="H27" s="21" t="s">
        <v>43</v>
      </c>
      <c r="I27" s="15">
        <f t="shared" si="18"/>
        <v>0</v>
      </c>
      <c r="J27" s="56">
        <f t="shared" si="19"/>
        <v>70</v>
      </c>
      <c r="K27" s="55"/>
      <c r="L27" s="21" t="s">
        <v>43</v>
      </c>
      <c r="M27" s="13">
        <f t="shared" si="20"/>
        <v>0</v>
      </c>
      <c r="N27" s="12">
        <f t="shared" si="21"/>
        <v>0</v>
      </c>
      <c r="O27" s="16">
        <f t="shared" si="22"/>
        <v>0</v>
      </c>
    </row>
    <row r="28" spans="1:15" x14ac:dyDescent="0.3">
      <c r="A28" s="63">
        <v>5</v>
      </c>
      <c r="B28" s="107" t="s">
        <v>68</v>
      </c>
      <c r="C28" s="108">
        <v>1</v>
      </c>
      <c r="D28" s="85">
        <v>0</v>
      </c>
      <c r="E28" s="14">
        <f t="shared" si="17"/>
        <v>1</v>
      </c>
      <c r="F28" s="17" t="s">
        <v>26</v>
      </c>
      <c r="G28" s="15"/>
      <c r="H28" s="21" t="s">
        <v>43</v>
      </c>
      <c r="I28" s="15">
        <f t="shared" si="18"/>
        <v>0</v>
      </c>
      <c r="J28" s="56">
        <f t="shared" si="19"/>
        <v>70</v>
      </c>
      <c r="K28" s="55"/>
      <c r="L28" s="21" t="s">
        <v>43</v>
      </c>
      <c r="M28" s="13">
        <f t="shared" si="20"/>
        <v>0</v>
      </c>
      <c r="N28" s="12">
        <f t="shared" si="21"/>
        <v>0</v>
      </c>
      <c r="O28" s="16">
        <f t="shared" si="22"/>
        <v>0</v>
      </c>
    </row>
    <row r="29" spans="1:15" x14ac:dyDescent="0.3">
      <c r="A29" s="63">
        <v>6</v>
      </c>
      <c r="B29" s="107" t="s">
        <v>69</v>
      </c>
      <c r="C29" s="108">
        <v>1</v>
      </c>
      <c r="D29" s="85">
        <v>0</v>
      </c>
      <c r="E29" s="14">
        <f t="shared" si="17"/>
        <v>1</v>
      </c>
      <c r="F29" s="17" t="s">
        <v>26</v>
      </c>
      <c r="G29" s="15"/>
      <c r="H29" s="21" t="s">
        <v>43</v>
      </c>
      <c r="I29" s="15">
        <f t="shared" si="18"/>
        <v>0</v>
      </c>
      <c r="J29" s="56">
        <f t="shared" si="19"/>
        <v>70</v>
      </c>
      <c r="K29" s="55"/>
      <c r="L29" s="21" t="s">
        <v>43</v>
      </c>
      <c r="M29" s="13">
        <f t="shared" si="20"/>
        <v>0</v>
      </c>
      <c r="N29" s="12">
        <f t="shared" si="21"/>
        <v>0</v>
      </c>
      <c r="O29" s="16">
        <f t="shared" si="22"/>
        <v>0</v>
      </c>
    </row>
    <row r="30" spans="1:15" x14ac:dyDescent="0.3">
      <c r="A30" s="63"/>
      <c r="B30" s="55"/>
      <c r="C30" s="97"/>
      <c r="D30" s="33"/>
      <c r="E30" s="44"/>
      <c r="F30" s="34"/>
      <c r="G30" s="15"/>
      <c r="H30" s="36"/>
      <c r="I30" s="37"/>
      <c r="J30" s="38"/>
      <c r="K30" s="55"/>
      <c r="L30" s="36"/>
      <c r="M30" s="40"/>
      <c r="N30" s="61"/>
      <c r="O30" s="41"/>
    </row>
    <row r="31" spans="1:15" ht="15.6" x14ac:dyDescent="0.3">
      <c r="A31" s="63"/>
      <c r="B31" s="169" t="s">
        <v>48</v>
      </c>
      <c r="C31" s="170"/>
      <c r="D31" s="33"/>
      <c r="E31" s="44"/>
      <c r="F31"/>
      <c r="G31" s="15"/>
      <c r="H31" s="36"/>
      <c r="I31" s="37"/>
      <c r="J31" s="38"/>
      <c r="K31" s="55"/>
      <c r="L31" s="36"/>
      <c r="M31" s="40"/>
      <c r="N31" s="61"/>
      <c r="O31" s="41"/>
    </row>
    <row r="32" spans="1:15" x14ac:dyDescent="0.3">
      <c r="A32" s="63">
        <v>1</v>
      </c>
      <c r="B32" s="98" t="s">
        <v>44</v>
      </c>
      <c r="C32" s="21">
        <v>1</v>
      </c>
      <c r="D32" s="85">
        <v>0</v>
      </c>
      <c r="E32" s="14">
        <f t="shared" ref="E32:E35" si="23">C32+(C32*D32)</f>
        <v>1</v>
      </c>
      <c r="F32" s="17" t="s">
        <v>45</v>
      </c>
      <c r="G32" s="15"/>
      <c r="H32" s="21"/>
      <c r="I32" s="99">
        <f t="shared" ref="I32:I35" si="24">IF(H32="C",(G32/100)*E32,IF(H32="M",(G32/1000)*E32,G32*E32))</f>
        <v>0</v>
      </c>
      <c r="J32" s="56">
        <f t="shared" ref="J32:J35" si="25">$O$4</f>
        <v>70</v>
      </c>
      <c r="K32" s="55"/>
      <c r="L32" s="21"/>
      <c r="M32" s="13">
        <f t="shared" ref="M32:M35" si="26">IF(L32="C",(K32/100)*E32,IF(L32="M",(K32/1000)*E32,K32*E32))</f>
        <v>0</v>
      </c>
      <c r="N32" s="12">
        <f t="shared" ref="N32:N35" si="27">M32*J32</f>
        <v>0</v>
      </c>
      <c r="O32" s="16">
        <f t="shared" ref="O32:O35" si="28">N32+I32</f>
        <v>0</v>
      </c>
    </row>
    <row r="33" spans="1:15" x14ac:dyDescent="0.3">
      <c r="A33" s="63">
        <v>2</v>
      </c>
      <c r="B33" s="98" t="s">
        <v>46</v>
      </c>
      <c r="C33" s="21">
        <v>1</v>
      </c>
      <c r="D33" s="85">
        <v>0</v>
      </c>
      <c r="E33" s="14">
        <f t="shared" si="23"/>
        <v>1</v>
      </c>
      <c r="F33" s="17" t="s">
        <v>45</v>
      </c>
      <c r="G33" s="15"/>
      <c r="H33" s="21"/>
      <c r="I33" s="99">
        <f t="shared" si="24"/>
        <v>0</v>
      </c>
      <c r="J33" s="56">
        <f t="shared" si="25"/>
        <v>70</v>
      </c>
      <c r="K33" s="55"/>
      <c r="L33" s="21"/>
      <c r="M33" s="13">
        <f t="shared" si="26"/>
        <v>0</v>
      </c>
      <c r="N33" s="12">
        <f t="shared" si="27"/>
        <v>0</v>
      </c>
      <c r="O33" s="16">
        <f t="shared" si="28"/>
        <v>0</v>
      </c>
    </row>
    <row r="34" spans="1:15" x14ac:dyDescent="0.3">
      <c r="A34" s="63">
        <v>3</v>
      </c>
      <c r="B34" s="98" t="s">
        <v>47</v>
      </c>
      <c r="C34" s="21">
        <v>1</v>
      </c>
      <c r="D34" s="85">
        <v>0</v>
      </c>
      <c r="E34" s="14">
        <f t="shared" si="23"/>
        <v>1</v>
      </c>
      <c r="F34" s="17" t="s">
        <v>45</v>
      </c>
      <c r="G34" s="15"/>
      <c r="H34" s="21"/>
      <c r="I34" s="99">
        <f t="shared" si="24"/>
        <v>0</v>
      </c>
      <c r="J34" s="56">
        <f t="shared" si="25"/>
        <v>70</v>
      </c>
      <c r="K34" s="55"/>
      <c r="L34" s="21"/>
      <c r="M34" s="13">
        <f t="shared" si="26"/>
        <v>0</v>
      </c>
      <c r="N34" s="12">
        <f t="shared" si="27"/>
        <v>0</v>
      </c>
      <c r="O34" s="16">
        <f t="shared" si="28"/>
        <v>0</v>
      </c>
    </row>
    <row r="35" spans="1:15" x14ac:dyDescent="0.3">
      <c r="A35" s="63">
        <v>4</v>
      </c>
      <c r="B35" s="105" t="s">
        <v>58</v>
      </c>
      <c r="C35" s="21">
        <v>1</v>
      </c>
      <c r="D35" s="85">
        <v>0</v>
      </c>
      <c r="E35" s="14">
        <f t="shared" si="23"/>
        <v>1</v>
      </c>
      <c r="F35" s="17" t="s">
        <v>45</v>
      </c>
      <c r="G35" s="15"/>
      <c r="H35" s="21"/>
      <c r="I35" s="99">
        <f t="shared" si="24"/>
        <v>0</v>
      </c>
      <c r="J35" s="56">
        <f t="shared" si="25"/>
        <v>70</v>
      </c>
      <c r="K35" s="55"/>
      <c r="L35" s="21"/>
      <c r="M35" s="13">
        <f t="shared" si="26"/>
        <v>0</v>
      </c>
      <c r="N35" s="12">
        <f t="shared" si="27"/>
        <v>0</v>
      </c>
      <c r="O35" s="16">
        <f t="shared" si="28"/>
        <v>0</v>
      </c>
    </row>
    <row r="36" spans="1:15" ht="15" thickBot="1" x14ac:dyDescent="0.35">
      <c r="A36" s="96"/>
      <c r="B36" s="48"/>
      <c r="C36" s="58"/>
      <c r="D36" s="1"/>
      <c r="E36" s="14"/>
      <c r="F36" s="57"/>
      <c r="G36" s="19"/>
      <c r="H36" s="8"/>
      <c r="I36" s="5"/>
      <c r="J36" s="9"/>
      <c r="K36" s="18"/>
      <c r="L36" s="2"/>
      <c r="M36" s="9"/>
      <c r="N36" s="3"/>
      <c r="O36" s="6"/>
    </row>
    <row r="37" spans="1:15" ht="16.2" thickBot="1" x14ac:dyDescent="0.35">
      <c r="A37" s="123" t="s">
        <v>9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5"/>
      <c r="N37" s="126">
        <f>SUM(I6:I35)</f>
        <v>0</v>
      </c>
      <c r="O37" s="127"/>
    </row>
    <row r="38" spans="1:15" ht="16.2" thickBot="1" x14ac:dyDescent="0.35">
      <c r="A38" s="123" t="s">
        <v>25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  <c r="N38" s="126">
        <f>SUM(N6:N35)</f>
        <v>0</v>
      </c>
      <c r="O38" s="127"/>
    </row>
    <row r="39" spans="1:15" ht="16.2" thickBot="1" x14ac:dyDescent="0.35">
      <c r="A39" s="123" t="s">
        <v>23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/>
      <c r="N39" s="128">
        <f>SUM(M6:M35)</f>
        <v>0</v>
      </c>
      <c r="O39" s="129"/>
    </row>
    <row r="40" spans="1:15" ht="16.2" thickBot="1" x14ac:dyDescent="0.35">
      <c r="A40" s="123" t="s">
        <v>10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5"/>
      <c r="N40" s="126">
        <f>N37+N38</f>
        <v>0</v>
      </c>
      <c r="O40" s="127"/>
    </row>
    <row r="41" spans="1:15" ht="16.2" thickBot="1" x14ac:dyDescent="0.35">
      <c r="A41" s="123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5"/>
      <c r="M41" s="10">
        <v>0.25</v>
      </c>
      <c r="N41" s="126">
        <f>N40*M41</f>
        <v>0</v>
      </c>
      <c r="O41" s="127"/>
    </row>
    <row r="42" spans="1:15" ht="16.2" thickBot="1" x14ac:dyDescent="0.35">
      <c r="A42" s="123" t="s">
        <v>12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  <c r="N42" s="126">
        <f>N41+N40</f>
        <v>0</v>
      </c>
      <c r="O42" s="127"/>
    </row>
    <row r="43" spans="1:15" ht="15" thickBot="1" x14ac:dyDescent="0.35">
      <c r="A43" s="12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</row>
    <row r="44" spans="1:15" ht="18.600000000000001" thickBot="1" x14ac:dyDescent="0.35">
      <c r="A44" s="130" t="s">
        <v>13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31"/>
    </row>
    <row r="45" spans="1:15" s="119" customFormat="1" ht="16.2" thickBot="1" x14ac:dyDescent="0.35">
      <c r="A45" s="118" t="s">
        <v>14</v>
      </c>
      <c r="B45" s="146" t="s">
        <v>34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7"/>
    </row>
    <row r="46" spans="1:15" x14ac:dyDescent="0.3">
      <c r="A46" s="59">
        <v>1</v>
      </c>
      <c r="B46" s="144" t="s">
        <v>52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  <row r="47" spans="1:15" x14ac:dyDescent="0.3">
      <c r="A47" s="59">
        <v>2</v>
      </c>
      <c r="B47" s="144" t="s">
        <v>54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  <row r="48" spans="1:15" ht="15" thickBot="1" x14ac:dyDescent="0.35">
      <c r="A48" s="60"/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4"/>
    </row>
    <row r="49" spans="1:15" s="119" customFormat="1" ht="16.2" thickBot="1" x14ac:dyDescent="0.35">
      <c r="A49" s="118" t="s">
        <v>17</v>
      </c>
      <c r="B49" s="155" t="s">
        <v>18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</row>
    <row r="50" spans="1:15" x14ac:dyDescent="0.3">
      <c r="A50" s="59">
        <v>1</v>
      </c>
      <c r="B50" s="161" t="s">
        <v>55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3"/>
    </row>
    <row r="51" spans="1:15" ht="15" thickBot="1" x14ac:dyDescent="0.35">
      <c r="A51" s="59">
        <v>2</v>
      </c>
      <c r="B51" s="164" t="s">
        <v>163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6"/>
    </row>
  </sheetData>
  <mergeCells count="32">
    <mergeCell ref="A37:M37"/>
    <mergeCell ref="N37:O37"/>
    <mergeCell ref="M4:N4"/>
    <mergeCell ref="A6:B6"/>
    <mergeCell ref="A7:B7"/>
    <mergeCell ref="A1:A4"/>
    <mergeCell ref="B1:C1"/>
    <mergeCell ref="D1:G1"/>
    <mergeCell ref="B2:C3"/>
    <mergeCell ref="D2:G3"/>
    <mergeCell ref="B4:C4"/>
    <mergeCell ref="D4:G4"/>
    <mergeCell ref="B31:C31"/>
    <mergeCell ref="A38:M38"/>
    <mergeCell ref="N38:O38"/>
    <mergeCell ref="A39:M39"/>
    <mergeCell ref="N39:O39"/>
    <mergeCell ref="A40:M40"/>
    <mergeCell ref="N40:O40"/>
    <mergeCell ref="B45:O45"/>
    <mergeCell ref="B46:O46"/>
    <mergeCell ref="A41:L41"/>
    <mergeCell ref="N41:O41"/>
    <mergeCell ref="A42:M42"/>
    <mergeCell ref="N42:O42"/>
    <mergeCell ref="A43:O43"/>
    <mergeCell ref="A44:O44"/>
    <mergeCell ref="B47:O47"/>
    <mergeCell ref="B48:O48"/>
    <mergeCell ref="B49:O49"/>
    <mergeCell ref="B50:O50"/>
    <mergeCell ref="B51:O51"/>
  </mergeCells>
  <pageMargins left="0.7" right="0.7" top="0.75" bottom="0.75" header="0.3" footer="0.3"/>
  <pageSetup scale="3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7B1539B8-32A6-4726-9878-383BFE430496}">
  <ds:schemaRefs>
    <ds:schemaRef ds:uri="http://www.w3.org/2000/xmlns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Convenience store</vt:lpstr>
      <vt:lpstr>Canopy Lighting</vt:lpstr>
      <vt:lpstr>'Canopy Lighting'!Print_Area</vt:lpstr>
      <vt:lpstr>'Convenience store'!Print_Area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2024-10-04T19:18:29Z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{7B1539B8-32A6-4726-9878-383BFE430496}</vt:lpwstr>
  </property>
</Properties>
</file>