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38FB7D5E-C681-4CB2-8F2F-B8B56D496006}" xr6:coauthVersionLast="47" xr6:coauthVersionMax="47" xr10:uidLastSave="{00000000-0000-0000-0000-000000000000}"/>
  <bookViews>
    <workbookView xWindow="-108" yWindow="-108" windowWidth="23256" windowHeight="12456" activeTab="1" xr2:uid="{00000000-000D-0000-FFFF-FFFF00000000}"/>
  </bookViews>
  <sheets>
    <sheet name="Bid Recap &amp; Summary" sheetId="2" r:id="rId1"/>
    <sheet name="Estimate" sheetId="3" r:id="rId2"/>
  </sheets>
  <definedNames>
    <definedName name="_xlnm.Print_Area" localSheetId="0">'Bid Recap &amp; Summary'!$A$1:$L$38</definedName>
    <definedName name="_xlnm.Print_Area" localSheetId="1">Estimate!$A$1:$P$436</definedName>
    <definedName name="_xlnm.Print_Titles" localSheetId="1">Estimate!$1:$4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1" i="3" l="1"/>
  <c r="G311" i="3" s="1"/>
  <c r="J311" i="3" s="1"/>
  <c r="E310" i="3"/>
  <c r="G310" i="3" s="1"/>
  <c r="G309" i="3"/>
  <c r="M309" i="3" s="1"/>
  <c r="E309" i="3"/>
  <c r="E308" i="3"/>
  <c r="G308" i="3" s="1"/>
  <c r="E307" i="3"/>
  <c r="G307" i="3" s="1"/>
  <c r="J307" i="3" s="1"/>
  <c r="E288" i="3"/>
  <c r="G288" i="3" s="1"/>
  <c r="E287" i="3"/>
  <c r="G287" i="3" s="1"/>
  <c r="M287" i="3" s="1"/>
  <c r="E286" i="3"/>
  <c r="G286" i="3" s="1"/>
  <c r="E285" i="3"/>
  <c r="G285" i="3" s="1"/>
  <c r="E294" i="3"/>
  <c r="G294" i="3" s="1"/>
  <c r="E293" i="3"/>
  <c r="G293" i="3" s="1"/>
  <c r="E292" i="3"/>
  <c r="G292" i="3" s="1"/>
  <c r="M292" i="3" s="1"/>
  <c r="E291" i="3"/>
  <c r="G291" i="3" s="1"/>
  <c r="E290" i="3"/>
  <c r="G290" i="3" s="1"/>
  <c r="E300" i="3"/>
  <c r="G300" i="3" s="1"/>
  <c r="J300" i="3" s="1"/>
  <c r="E299" i="3"/>
  <c r="G299" i="3" s="1"/>
  <c r="E298" i="3"/>
  <c r="G298" i="3" s="1"/>
  <c r="M298" i="3" s="1"/>
  <c r="E297" i="3"/>
  <c r="G297" i="3" s="1"/>
  <c r="E296" i="3"/>
  <c r="G296" i="3" s="1"/>
  <c r="J296" i="3" s="1"/>
  <c r="E305" i="3"/>
  <c r="G305" i="3" s="1"/>
  <c r="E304" i="3"/>
  <c r="G304" i="3" s="1"/>
  <c r="M304" i="3" s="1"/>
  <c r="E303" i="3"/>
  <c r="G303" i="3" s="1"/>
  <c r="E302" i="3"/>
  <c r="G302" i="3" s="1"/>
  <c r="J302" i="3" s="1"/>
  <c r="E317" i="3"/>
  <c r="G317" i="3" s="1"/>
  <c r="E316" i="3"/>
  <c r="G316" i="3" s="1"/>
  <c r="E315" i="3"/>
  <c r="G315" i="3" s="1"/>
  <c r="M315" i="3" s="1"/>
  <c r="E314" i="3"/>
  <c r="G314" i="3" s="1"/>
  <c r="E313" i="3"/>
  <c r="G313" i="3" s="1"/>
  <c r="E242" i="3"/>
  <c r="G242" i="3" s="1"/>
  <c r="E241" i="3"/>
  <c r="G241" i="3" s="1"/>
  <c r="E240" i="3"/>
  <c r="G240" i="3" s="1"/>
  <c r="M240" i="3" s="1"/>
  <c r="E239" i="3"/>
  <c r="G239" i="3" s="1"/>
  <c r="E238" i="3"/>
  <c r="G238" i="3" s="1"/>
  <c r="E236" i="3"/>
  <c r="G236" i="3" s="1"/>
  <c r="E235" i="3"/>
  <c r="G235" i="3" s="1"/>
  <c r="E234" i="3"/>
  <c r="G234" i="3" s="1"/>
  <c r="E233" i="3"/>
  <c r="G233" i="3" s="1"/>
  <c r="J233" i="3" s="1"/>
  <c r="E232" i="3"/>
  <c r="G232" i="3" s="1"/>
  <c r="J232" i="3" s="1"/>
  <c r="J310" i="3" l="1"/>
  <c r="M310" i="3"/>
  <c r="M308" i="3"/>
  <c r="J308" i="3"/>
  <c r="M307" i="3"/>
  <c r="J309" i="3"/>
  <c r="M311" i="3"/>
  <c r="J285" i="3"/>
  <c r="M285" i="3"/>
  <c r="M288" i="3"/>
  <c r="J288" i="3"/>
  <c r="M286" i="3"/>
  <c r="J286" i="3"/>
  <c r="J287" i="3"/>
  <c r="J290" i="3"/>
  <c r="M290" i="3"/>
  <c r="M293" i="3"/>
  <c r="J293" i="3"/>
  <c r="M291" i="3"/>
  <c r="J291" i="3"/>
  <c r="J294" i="3"/>
  <c r="M294" i="3"/>
  <c r="J292" i="3"/>
  <c r="J299" i="3"/>
  <c r="M299" i="3"/>
  <c r="J297" i="3"/>
  <c r="M297" i="3"/>
  <c r="M296" i="3"/>
  <c r="J298" i="3"/>
  <c r="M300" i="3"/>
  <c r="M305" i="3"/>
  <c r="J305" i="3"/>
  <c r="J303" i="3"/>
  <c r="M303" i="3"/>
  <c r="M302" i="3"/>
  <c r="J304" i="3"/>
  <c r="J313" i="3"/>
  <c r="M313" i="3"/>
  <c r="J316" i="3"/>
  <c r="M316" i="3"/>
  <c r="J314" i="3"/>
  <c r="M314" i="3"/>
  <c r="J317" i="3"/>
  <c r="M317" i="3"/>
  <c r="J315" i="3"/>
  <c r="J241" i="3"/>
  <c r="M241" i="3"/>
  <c r="J238" i="3"/>
  <c r="M238" i="3"/>
  <c r="J242" i="3"/>
  <c r="M242" i="3"/>
  <c r="J239" i="3"/>
  <c r="M239" i="3"/>
  <c r="J240" i="3"/>
  <c r="M233" i="3"/>
  <c r="M234" i="3"/>
  <c r="J234" i="3"/>
  <c r="M235" i="3"/>
  <c r="J235" i="3"/>
  <c r="M232" i="3"/>
  <c r="M236" i="3"/>
  <c r="J236" i="3"/>
  <c r="E222" i="3" l="1"/>
  <c r="G222" i="3" s="1"/>
  <c r="E221" i="3"/>
  <c r="G221" i="3" s="1"/>
  <c r="E220" i="3"/>
  <c r="G220" i="3" s="1"/>
  <c r="M220" i="3" s="1"/>
  <c r="E219" i="3"/>
  <c r="G219" i="3" s="1"/>
  <c r="E218" i="3"/>
  <c r="G218" i="3" s="1"/>
  <c r="J218" i="3" l="1"/>
  <c r="M218" i="3"/>
  <c r="M221" i="3"/>
  <c r="J221" i="3"/>
  <c r="M219" i="3"/>
  <c r="J219" i="3"/>
  <c r="J222" i="3"/>
  <c r="M222" i="3"/>
  <c r="J220" i="3"/>
  <c r="E230" i="3" l="1"/>
  <c r="G230" i="3" s="1"/>
  <c r="E229" i="3"/>
  <c r="G229" i="3" s="1"/>
  <c r="M229" i="3" s="1"/>
  <c r="E228" i="3"/>
  <c r="G228" i="3" s="1"/>
  <c r="M228" i="3" s="1"/>
  <c r="E227" i="3"/>
  <c r="G227" i="3" s="1"/>
  <c r="E226" i="3"/>
  <c r="G226" i="3" s="1"/>
  <c r="E216" i="3"/>
  <c r="G216" i="3" s="1"/>
  <c r="E215" i="3"/>
  <c r="G215" i="3" s="1"/>
  <c r="E214" i="3"/>
  <c r="G214" i="3" s="1"/>
  <c r="M214" i="3" s="1"/>
  <c r="E213" i="3"/>
  <c r="G213" i="3" s="1"/>
  <c r="E212" i="3"/>
  <c r="G212" i="3" s="1"/>
  <c r="J229" i="3" l="1"/>
  <c r="J226" i="3"/>
  <c r="M226" i="3"/>
  <c r="M227" i="3"/>
  <c r="J227" i="3"/>
  <c r="J230" i="3"/>
  <c r="M230" i="3"/>
  <c r="J228" i="3"/>
  <c r="J212" i="3"/>
  <c r="M212" i="3"/>
  <c r="J215" i="3"/>
  <c r="M215" i="3"/>
  <c r="J213" i="3"/>
  <c r="M213" i="3"/>
  <c r="J216" i="3"/>
  <c r="M216" i="3"/>
  <c r="J214" i="3"/>
  <c r="E210" i="3" l="1"/>
  <c r="G210" i="3" s="1"/>
  <c r="E209" i="3"/>
  <c r="G209" i="3" s="1"/>
  <c r="E208" i="3"/>
  <c r="G208" i="3" s="1"/>
  <c r="M208" i="3" s="1"/>
  <c r="E207" i="3"/>
  <c r="G207" i="3" s="1"/>
  <c r="E206" i="3"/>
  <c r="G206" i="3" s="1"/>
  <c r="J210" i="3" l="1"/>
  <c r="M210" i="3"/>
  <c r="M209" i="3"/>
  <c r="J209" i="3"/>
  <c r="J206" i="3"/>
  <c r="M206" i="3"/>
  <c r="M207" i="3"/>
  <c r="J207" i="3"/>
  <c r="J208" i="3"/>
  <c r="E139" i="3" l="1"/>
  <c r="G137" i="3" l="1"/>
  <c r="J137" i="3" s="1"/>
  <c r="G138" i="3"/>
  <c r="M138" i="3" s="1"/>
  <c r="G81" i="3"/>
  <c r="M81" i="3" s="1"/>
  <c r="G82" i="3"/>
  <c r="J82" i="3" s="1"/>
  <c r="G386" i="3"/>
  <c r="M386" i="3" s="1"/>
  <c r="G387" i="3"/>
  <c r="J387" i="3" s="1"/>
  <c r="G262" i="3"/>
  <c r="J262" i="3" s="1"/>
  <c r="J138" i="3" l="1"/>
  <c r="M137" i="3"/>
  <c r="J81" i="3"/>
  <c r="M82" i="3"/>
  <c r="J386" i="3"/>
  <c r="M387" i="3"/>
  <c r="M262" i="3"/>
  <c r="O391" i="3"/>
  <c r="G66" i="3" l="1"/>
  <c r="G65" i="3"/>
  <c r="G64" i="3"/>
  <c r="G63" i="3"/>
  <c r="G62" i="3"/>
  <c r="G61" i="3"/>
  <c r="G60" i="3"/>
  <c r="G59" i="3"/>
  <c r="M59" i="3" s="1"/>
  <c r="M63" i="3" l="1"/>
  <c r="J63" i="3"/>
  <c r="M65" i="3"/>
  <c r="J65" i="3"/>
  <c r="M60" i="3"/>
  <c r="J60" i="3"/>
  <c r="M64" i="3"/>
  <c r="J64" i="3"/>
  <c r="M61" i="3"/>
  <c r="J61" i="3"/>
  <c r="M62" i="3"/>
  <c r="J62" i="3"/>
  <c r="M66" i="3"/>
  <c r="J66" i="3"/>
  <c r="J59" i="3"/>
  <c r="A1" i="2" l="1"/>
  <c r="G7" i="3"/>
  <c r="M7" i="3" s="1"/>
  <c r="J7" i="3" l="1"/>
  <c r="K20" i="2"/>
  <c r="K24" i="2" s="1"/>
  <c r="K5" i="3" l="1"/>
  <c r="K357" i="3" l="1"/>
  <c r="K353" i="3"/>
  <c r="K349" i="3"/>
  <c r="K345" i="3"/>
  <c r="K341" i="3"/>
  <c r="K337" i="3"/>
  <c r="K333" i="3"/>
  <c r="K329" i="3"/>
  <c r="K325" i="3"/>
  <c r="K351" i="3"/>
  <c r="K331" i="3"/>
  <c r="K339" i="3"/>
  <c r="K356" i="3"/>
  <c r="K352" i="3"/>
  <c r="K348" i="3"/>
  <c r="K344" i="3"/>
  <c r="K340" i="3"/>
  <c r="K336" i="3"/>
  <c r="K332" i="3"/>
  <c r="K328" i="3"/>
  <c r="K343" i="3"/>
  <c r="K347" i="3"/>
  <c r="K335" i="3"/>
  <c r="K327" i="3"/>
  <c r="K355" i="3"/>
  <c r="K354" i="3"/>
  <c r="K350" i="3"/>
  <c r="K346" i="3"/>
  <c r="K342" i="3"/>
  <c r="K338" i="3"/>
  <c r="K334" i="3"/>
  <c r="K330" i="3"/>
  <c r="K326" i="3"/>
  <c r="K308" i="3"/>
  <c r="N308" i="3" s="1"/>
  <c r="O308" i="3" s="1"/>
  <c r="K309" i="3"/>
  <c r="N309" i="3" s="1"/>
  <c r="O309" i="3" s="1"/>
  <c r="K310" i="3"/>
  <c r="N310" i="3" s="1"/>
  <c r="O310" i="3" s="1"/>
  <c r="K311" i="3"/>
  <c r="N311" i="3" s="1"/>
  <c r="O311" i="3" s="1"/>
  <c r="K307" i="3"/>
  <c r="N307" i="3" s="1"/>
  <c r="O307" i="3" s="1"/>
  <c r="K286" i="3"/>
  <c r="N286" i="3" s="1"/>
  <c r="O286" i="3" s="1"/>
  <c r="K288" i="3"/>
  <c r="N288" i="3" s="1"/>
  <c r="O288" i="3" s="1"/>
  <c r="K287" i="3"/>
  <c r="N287" i="3" s="1"/>
  <c r="O287" i="3" s="1"/>
  <c r="K285" i="3"/>
  <c r="N285" i="3" s="1"/>
  <c r="O285" i="3" s="1"/>
  <c r="K291" i="3"/>
  <c r="N291" i="3" s="1"/>
  <c r="O291" i="3" s="1"/>
  <c r="K290" i="3"/>
  <c r="N290" i="3" s="1"/>
  <c r="O290" i="3" s="1"/>
  <c r="K292" i="3"/>
  <c r="N292" i="3" s="1"/>
  <c r="O292" i="3" s="1"/>
  <c r="K293" i="3"/>
  <c r="N293" i="3" s="1"/>
  <c r="O293" i="3" s="1"/>
  <c r="K294" i="3"/>
  <c r="N294" i="3" s="1"/>
  <c r="O294" i="3" s="1"/>
  <c r="K297" i="3"/>
  <c r="N297" i="3" s="1"/>
  <c r="O297" i="3" s="1"/>
  <c r="K298" i="3"/>
  <c r="N298" i="3" s="1"/>
  <c r="O298" i="3" s="1"/>
  <c r="K296" i="3"/>
  <c r="N296" i="3" s="1"/>
  <c r="O296" i="3" s="1"/>
  <c r="K299" i="3"/>
  <c r="N299" i="3" s="1"/>
  <c r="O299" i="3" s="1"/>
  <c r="K300" i="3"/>
  <c r="N300" i="3" s="1"/>
  <c r="O300" i="3" s="1"/>
  <c r="K303" i="3"/>
  <c r="N303" i="3" s="1"/>
  <c r="O303" i="3" s="1"/>
  <c r="K304" i="3"/>
  <c r="N304" i="3" s="1"/>
  <c r="O304" i="3" s="1"/>
  <c r="K305" i="3"/>
  <c r="N305" i="3" s="1"/>
  <c r="O305" i="3" s="1"/>
  <c r="K302" i="3"/>
  <c r="N302" i="3" s="1"/>
  <c r="O302" i="3" s="1"/>
  <c r="K314" i="3"/>
  <c r="N314" i="3" s="1"/>
  <c r="O314" i="3" s="1"/>
  <c r="K239" i="3"/>
  <c r="N239" i="3" s="1"/>
  <c r="O239" i="3" s="1"/>
  <c r="K243" i="3"/>
  <c r="K317" i="3"/>
  <c r="N317" i="3" s="1"/>
  <c r="O317" i="3" s="1"/>
  <c r="K242" i="3"/>
  <c r="N242" i="3" s="1"/>
  <c r="O242" i="3" s="1"/>
  <c r="K315" i="3"/>
  <c r="N315" i="3" s="1"/>
  <c r="O315" i="3" s="1"/>
  <c r="K240" i="3"/>
  <c r="N240" i="3" s="1"/>
  <c r="O240" i="3" s="1"/>
  <c r="K316" i="3"/>
  <c r="N316" i="3" s="1"/>
  <c r="O316" i="3" s="1"/>
  <c r="K237" i="3"/>
  <c r="K241" i="3"/>
  <c r="N241" i="3" s="1"/>
  <c r="O241" i="3" s="1"/>
  <c r="K313" i="3"/>
  <c r="N313" i="3" s="1"/>
  <c r="O313" i="3" s="1"/>
  <c r="K238" i="3"/>
  <c r="N238" i="3" s="1"/>
  <c r="O238" i="3" s="1"/>
  <c r="K234" i="3"/>
  <c r="N234" i="3" s="1"/>
  <c r="O234" i="3" s="1"/>
  <c r="K235" i="3"/>
  <c r="N235" i="3" s="1"/>
  <c r="O235" i="3" s="1"/>
  <c r="K232" i="3"/>
  <c r="N232" i="3" s="1"/>
  <c r="O232" i="3" s="1"/>
  <c r="K236" i="3"/>
  <c r="N236" i="3" s="1"/>
  <c r="O236" i="3" s="1"/>
  <c r="K233" i="3"/>
  <c r="N233" i="3" s="1"/>
  <c r="O233" i="3" s="1"/>
  <c r="K219" i="3"/>
  <c r="N219" i="3" s="1"/>
  <c r="O219" i="3" s="1"/>
  <c r="K222" i="3"/>
  <c r="N222" i="3" s="1"/>
  <c r="O222" i="3" s="1"/>
  <c r="K218" i="3"/>
  <c r="N218" i="3" s="1"/>
  <c r="O218" i="3" s="1"/>
  <c r="K220" i="3"/>
  <c r="N220" i="3" s="1"/>
  <c r="O220" i="3" s="1"/>
  <c r="K221" i="3"/>
  <c r="N221" i="3" s="1"/>
  <c r="O221" i="3" s="1"/>
  <c r="K227" i="3"/>
  <c r="N227" i="3" s="1"/>
  <c r="O227" i="3" s="1"/>
  <c r="K229" i="3"/>
  <c r="N229" i="3" s="1"/>
  <c r="O229" i="3" s="1"/>
  <c r="K230" i="3"/>
  <c r="N230" i="3" s="1"/>
  <c r="O230" i="3" s="1"/>
  <c r="K226" i="3"/>
  <c r="N226" i="3" s="1"/>
  <c r="O226" i="3" s="1"/>
  <c r="K228" i="3"/>
  <c r="N228" i="3" s="1"/>
  <c r="O228" i="3" s="1"/>
  <c r="K213" i="3"/>
  <c r="N213" i="3" s="1"/>
  <c r="O213" i="3" s="1"/>
  <c r="K207" i="3"/>
  <c r="N207" i="3" s="1"/>
  <c r="O207" i="3" s="1"/>
  <c r="K211" i="3"/>
  <c r="K225" i="3"/>
  <c r="K244" i="3"/>
  <c r="K223" i="3"/>
  <c r="K216" i="3"/>
  <c r="N216" i="3" s="1"/>
  <c r="O216" i="3" s="1"/>
  <c r="K224" i="3"/>
  <c r="K214" i="3"/>
  <c r="N214" i="3" s="1"/>
  <c r="O214" i="3" s="1"/>
  <c r="K208" i="3"/>
  <c r="N208" i="3" s="1"/>
  <c r="O208" i="3" s="1"/>
  <c r="K217" i="3"/>
  <c r="K231" i="3"/>
  <c r="K215" i="3"/>
  <c r="N215" i="3" s="1"/>
  <c r="O215" i="3" s="1"/>
  <c r="K209" i="3"/>
  <c r="N209" i="3" s="1"/>
  <c r="O209" i="3" s="1"/>
  <c r="K212" i="3"/>
  <c r="N212" i="3" s="1"/>
  <c r="O212" i="3" s="1"/>
  <c r="K206" i="3"/>
  <c r="N206" i="3" s="1"/>
  <c r="O206" i="3" s="1"/>
  <c r="K210" i="3"/>
  <c r="N210" i="3" s="1"/>
  <c r="O210" i="3" s="1"/>
  <c r="K172" i="3"/>
  <c r="K198" i="3"/>
  <c r="K195" i="3"/>
  <c r="K173" i="3"/>
  <c r="K197" i="3"/>
  <c r="K194" i="3"/>
  <c r="K191" i="3"/>
  <c r="K189" i="3"/>
  <c r="K187" i="3"/>
  <c r="K185" i="3"/>
  <c r="K183" i="3"/>
  <c r="K181" i="3"/>
  <c r="K179" i="3"/>
  <c r="K177" i="3"/>
  <c r="K188" i="3"/>
  <c r="K186" i="3"/>
  <c r="K184" i="3"/>
  <c r="K182" i="3"/>
  <c r="K180" i="3"/>
  <c r="K178" i="3"/>
  <c r="K190" i="3"/>
  <c r="K176" i="3"/>
  <c r="K138" i="3"/>
  <c r="N138" i="3" s="1"/>
  <c r="O138" i="3" s="1"/>
  <c r="K137" i="3"/>
  <c r="N137" i="3" s="1"/>
  <c r="O137" i="3" s="1"/>
  <c r="K82" i="3"/>
  <c r="N82" i="3" s="1"/>
  <c r="O82" i="3" s="1"/>
  <c r="K81" i="3"/>
  <c r="N81" i="3" s="1"/>
  <c r="O81" i="3" s="1"/>
  <c r="K387" i="3"/>
  <c r="N387" i="3" s="1"/>
  <c r="O387" i="3" s="1"/>
  <c r="K386" i="3"/>
  <c r="N386" i="3" s="1"/>
  <c r="O386" i="3" s="1"/>
  <c r="K262" i="3"/>
  <c r="N262" i="3" s="1"/>
  <c r="O262" i="3" s="1"/>
  <c r="K289" i="3"/>
  <c r="K306" i="3"/>
  <c r="K295" i="3"/>
  <c r="K312" i="3"/>
  <c r="K301" i="3"/>
  <c r="K7" i="3"/>
  <c r="N7" i="3" s="1"/>
  <c r="O7" i="3" s="1"/>
  <c r="K62" i="3"/>
  <c r="N62" i="3" s="1"/>
  <c r="O62" i="3" s="1"/>
  <c r="K66" i="3"/>
  <c r="N66" i="3" s="1"/>
  <c r="O66" i="3" s="1"/>
  <c r="K59" i="3"/>
  <c r="N59" i="3" s="1"/>
  <c r="O59" i="3" s="1"/>
  <c r="K63" i="3"/>
  <c r="N63" i="3" s="1"/>
  <c r="O63" i="3" s="1"/>
  <c r="K67" i="3"/>
  <c r="K61" i="3"/>
  <c r="N61" i="3" s="1"/>
  <c r="O61" i="3" s="1"/>
  <c r="K65" i="3"/>
  <c r="N65" i="3" s="1"/>
  <c r="O65" i="3" s="1"/>
  <c r="K60" i="3"/>
  <c r="N60" i="3" s="1"/>
  <c r="O60" i="3" s="1"/>
  <c r="K64" i="3"/>
  <c r="N64" i="3" s="1"/>
  <c r="O64" i="3" s="1"/>
  <c r="K375" i="3"/>
  <c r="K397" i="3" l="1"/>
  <c r="G397" i="3"/>
  <c r="M397" i="3" s="1"/>
  <c r="K389" i="3"/>
  <c r="G389" i="3"/>
  <c r="J389" i="3" s="1"/>
  <c r="K388" i="3"/>
  <c r="G388" i="3"/>
  <c r="J388" i="3" s="1"/>
  <c r="K385" i="3"/>
  <c r="G385" i="3"/>
  <c r="J385" i="3" s="1"/>
  <c r="K384" i="3"/>
  <c r="G384" i="3"/>
  <c r="J384" i="3" s="1"/>
  <c r="K383" i="3"/>
  <c r="G383" i="3"/>
  <c r="J383" i="3" s="1"/>
  <c r="K382" i="3"/>
  <c r="G382" i="3"/>
  <c r="J382" i="3" s="1"/>
  <c r="K381" i="3"/>
  <c r="G381" i="3"/>
  <c r="J381" i="3" s="1"/>
  <c r="K380" i="3"/>
  <c r="G380" i="3"/>
  <c r="J380" i="3" s="1"/>
  <c r="K379" i="3"/>
  <c r="G379" i="3"/>
  <c r="J379" i="3" s="1"/>
  <c r="K378" i="3"/>
  <c r="G378" i="3"/>
  <c r="J378" i="3" s="1"/>
  <c r="G375" i="3"/>
  <c r="J375" i="3" s="1"/>
  <c r="K369" i="3"/>
  <c r="G369" i="3"/>
  <c r="K368" i="3"/>
  <c r="G368" i="3"/>
  <c r="M368" i="3" s="1"/>
  <c r="K367" i="3"/>
  <c r="G367" i="3"/>
  <c r="K366" i="3"/>
  <c r="G366" i="3"/>
  <c r="M366" i="3" s="1"/>
  <c r="K365" i="3"/>
  <c r="G365" i="3"/>
  <c r="K364" i="3"/>
  <c r="G364" i="3"/>
  <c r="J364" i="3" s="1"/>
  <c r="K363" i="3"/>
  <c r="G363" i="3"/>
  <c r="K362" i="3"/>
  <c r="G362" i="3"/>
  <c r="M362" i="3" s="1"/>
  <c r="K361" i="3"/>
  <c r="G361" i="3"/>
  <c r="K358" i="3"/>
  <c r="G358" i="3"/>
  <c r="M358" i="3" s="1"/>
  <c r="G357" i="3"/>
  <c r="J357" i="3" s="1"/>
  <c r="G356" i="3"/>
  <c r="J356" i="3" s="1"/>
  <c r="G355" i="3"/>
  <c r="J355" i="3" s="1"/>
  <c r="G354" i="3"/>
  <c r="J354" i="3" s="1"/>
  <c r="G353" i="3"/>
  <c r="G352" i="3"/>
  <c r="J352" i="3" s="1"/>
  <c r="G351" i="3"/>
  <c r="J351" i="3" s="1"/>
  <c r="G350" i="3"/>
  <c r="J350" i="3" s="1"/>
  <c r="G349" i="3"/>
  <c r="G348" i="3"/>
  <c r="J348" i="3" s="1"/>
  <c r="G347" i="3"/>
  <c r="J347" i="3" s="1"/>
  <c r="G346" i="3"/>
  <c r="J346" i="3" s="1"/>
  <c r="G345" i="3"/>
  <c r="J345" i="3" s="1"/>
  <c r="G344" i="3"/>
  <c r="G343" i="3"/>
  <c r="J343" i="3" s="1"/>
  <c r="G342" i="3"/>
  <c r="J342" i="3" s="1"/>
  <c r="G341" i="3"/>
  <c r="J341" i="3" s="1"/>
  <c r="G340" i="3"/>
  <c r="J340" i="3" s="1"/>
  <c r="G339" i="3"/>
  <c r="J339" i="3" s="1"/>
  <c r="G338" i="3"/>
  <c r="J338" i="3" s="1"/>
  <c r="G337" i="3"/>
  <c r="G336" i="3"/>
  <c r="J336" i="3" s="1"/>
  <c r="G335" i="3"/>
  <c r="J335" i="3" s="1"/>
  <c r="G334" i="3"/>
  <c r="J334" i="3" s="1"/>
  <c r="G333" i="3"/>
  <c r="J333" i="3" s="1"/>
  <c r="G332" i="3"/>
  <c r="J332" i="3" s="1"/>
  <c r="G331" i="3"/>
  <c r="J331" i="3" s="1"/>
  <c r="G330" i="3"/>
  <c r="J330" i="3" s="1"/>
  <c r="G329" i="3"/>
  <c r="J329" i="3" s="1"/>
  <c r="G328" i="3"/>
  <c r="J328" i="3" s="1"/>
  <c r="G327" i="3"/>
  <c r="J327" i="3" s="1"/>
  <c r="G326" i="3"/>
  <c r="J326" i="3" s="1"/>
  <c r="G325" i="3"/>
  <c r="J325" i="3" s="1"/>
  <c r="O319" i="3"/>
  <c r="G312" i="3"/>
  <c r="G306" i="3"/>
  <c r="M306" i="3" s="1"/>
  <c r="G301" i="3"/>
  <c r="G295" i="3"/>
  <c r="M295" i="3" s="1"/>
  <c r="G289" i="3"/>
  <c r="K284" i="3"/>
  <c r="G284" i="3"/>
  <c r="M284" i="3" s="1"/>
  <c r="K283" i="3"/>
  <c r="G283" i="3"/>
  <c r="K282" i="3"/>
  <c r="G282" i="3"/>
  <c r="M282" i="3" s="1"/>
  <c r="K281" i="3"/>
  <c r="G281" i="3"/>
  <c r="K280" i="3"/>
  <c r="G280" i="3"/>
  <c r="M280" i="3" s="1"/>
  <c r="K279" i="3"/>
  <c r="G279" i="3"/>
  <c r="K278" i="3"/>
  <c r="G278" i="3"/>
  <c r="M278" i="3" s="1"/>
  <c r="K277" i="3"/>
  <c r="G277" i="3"/>
  <c r="K276" i="3"/>
  <c r="G276" i="3"/>
  <c r="M276" i="3" s="1"/>
  <c r="K275" i="3"/>
  <c r="G275" i="3"/>
  <c r="M275" i="3" s="1"/>
  <c r="O270" i="3"/>
  <c r="K268" i="3"/>
  <c r="G268" i="3"/>
  <c r="K267" i="3"/>
  <c r="G267" i="3"/>
  <c r="J267" i="3" s="1"/>
  <c r="K266" i="3"/>
  <c r="G266" i="3"/>
  <c r="J266" i="3" s="1"/>
  <c r="K263" i="3"/>
  <c r="G263" i="3"/>
  <c r="K261" i="3"/>
  <c r="G261" i="3"/>
  <c r="M261" i="3" s="1"/>
  <c r="K260" i="3"/>
  <c r="G260" i="3"/>
  <c r="K259" i="3"/>
  <c r="G259" i="3"/>
  <c r="M259" i="3" s="1"/>
  <c r="K258" i="3"/>
  <c r="G258" i="3"/>
  <c r="K257" i="3"/>
  <c r="G257" i="3"/>
  <c r="J257" i="3" s="1"/>
  <c r="K256" i="3"/>
  <c r="G256" i="3"/>
  <c r="K255" i="3"/>
  <c r="G255" i="3"/>
  <c r="M255" i="3" s="1"/>
  <c r="K254" i="3"/>
  <c r="G254" i="3"/>
  <c r="K253" i="3"/>
  <c r="G253" i="3"/>
  <c r="J253" i="3" s="1"/>
  <c r="K252" i="3"/>
  <c r="G252" i="3"/>
  <c r="K251" i="3"/>
  <c r="G251" i="3"/>
  <c r="J251" i="3" s="1"/>
  <c r="K250" i="3"/>
  <c r="G250" i="3"/>
  <c r="G244" i="3"/>
  <c r="M244" i="3" s="1"/>
  <c r="G243" i="3"/>
  <c r="G237" i="3"/>
  <c r="J237" i="3" s="1"/>
  <c r="G231" i="3"/>
  <c r="M231" i="3" s="1"/>
  <c r="G225" i="3"/>
  <c r="J225" i="3" s="1"/>
  <c r="G224" i="3"/>
  <c r="M224" i="3" s="1"/>
  <c r="G223" i="3"/>
  <c r="M223" i="3" s="1"/>
  <c r="G217" i="3"/>
  <c r="G211" i="3"/>
  <c r="M211" i="3" s="1"/>
  <c r="K205" i="3"/>
  <c r="G205" i="3"/>
  <c r="M205" i="3" s="1"/>
  <c r="K199" i="3"/>
  <c r="G199" i="3"/>
  <c r="J199" i="3" s="1"/>
  <c r="G198" i="3"/>
  <c r="G197" i="3"/>
  <c r="J197" i="3" s="1"/>
  <c r="K196" i="3"/>
  <c r="G196" i="3"/>
  <c r="M196" i="3" s="1"/>
  <c r="G195" i="3"/>
  <c r="J195" i="3" s="1"/>
  <c r="G194" i="3"/>
  <c r="G191" i="3"/>
  <c r="J191" i="3" s="1"/>
  <c r="G190" i="3"/>
  <c r="J190" i="3" s="1"/>
  <c r="G189" i="3"/>
  <c r="J189" i="3" s="1"/>
  <c r="G188" i="3"/>
  <c r="J188" i="3" s="1"/>
  <c r="G187" i="3"/>
  <c r="J187" i="3" s="1"/>
  <c r="G186" i="3"/>
  <c r="J186" i="3" s="1"/>
  <c r="G185" i="3"/>
  <c r="J185" i="3" s="1"/>
  <c r="G184" i="3"/>
  <c r="J184" i="3" s="1"/>
  <c r="G183" i="3"/>
  <c r="J183" i="3" s="1"/>
  <c r="G182" i="3"/>
  <c r="J182" i="3" s="1"/>
  <c r="G181" i="3"/>
  <c r="J181" i="3" s="1"/>
  <c r="G180" i="3"/>
  <c r="J180" i="3" s="1"/>
  <c r="G179" i="3"/>
  <c r="J179" i="3" s="1"/>
  <c r="G178" i="3"/>
  <c r="J178" i="3" s="1"/>
  <c r="G177" i="3"/>
  <c r="J177" i="3" s="1"/>
  <c r="G176" i="3"/>
  <c r="J176" i="3" s="1"/>
  <c r="G173" i="3"/>
  <c r="J173" i="3" s="1"/>
  <c r="G172" i="3"/>
  <c r="J172" i="3" s="1"/>
  <c r="K171" i="3"/>
  <c r="G171" i="3"/>
  <c r="K170" i="3"/>
  <c r="G170" i="3"/>
  <c r="J170" i="3" s="1"/>
  <c r="K167" i="3"/>
  <c r="G167" i="3"/>
  <c r="K166" i="3"/>
  <c r="G166" i="3"/>
  <c r="K165" i="3"/>
  <c r="G165" i="3"/>
  <c r="K164" i="3"/>
  <c r="G164" i="3"/>
  <c r="M164" i="3" s="1"/>
  <c r="K163" i="3"/>
  <c r="G163" i="3"/>
  <c r="K162" i="3"/>
  <c r="G162" i="3"/>
  <c r="K161" i="3"/>
  <c r="G161" i="3"/>
  <c r="M161" i="3" s="1"/>
  <c r="K160" i="3"/>
  <c r="G160" i="3"/>
  <c r="M160" i="3" s="1"/>
  <c r="K159" i="3"/>
  <c r="G159" i="3"/>
  <c r="K158" i="3"/>
  <c r="G158" i="3"/>
  <c r="K157" i="3"/>
  <c r="G157" i="3"/>
  <c r="K156" i="3"/>
  <c r="G156" i="3"/>
  <c r="M156" i="3" s="1"/>
  <c r="K155" i="3"/>
  <c r="G155" i="3"/>
  <c r="K154" i="3"/>
  <c r="G154" i="3"/>
  <c r="K153" i="3"/>
  <c r="G153" i="3"/>
  <c r="K152" i="3"/>
  <c r="G152" i="3"/>
  <c r="J152" i="3" s="1"/>
  <c r="K149" i="3"/>
  <c r="G149" i="3"/>
  <c r="J149" i="3" s="1"/>
  <c r="K148" i="3"/>
  <c r="G148" i="3"/>
  <c r="J148" i="3" s="1"/>
  <c r="K147" i="3"/>
  <c r="G147" i="3"/>
  <c r="J147" i="3" s="1"/>
  <c r="O141" i="3"/>
  <c r="K131" i="3"/>
  <c r="G131" i="3"/>
  <c r="J131" i="3" s="1"/>
  <c r="K130" i="3"/>
  <c r="G130" i="3"/>
  <c r="K136" i="3"/>
  <c r="G136" i="3"/>
  <c r="J136" i="3" s="1"/>
  <c r="K135" i="3"/>
  <c r="G135" i="3"/>
  <c r="K134" i="3"/>
  <c r="G134" i="3"/>
  <c r="J134" i="3" s="1"/>
  <c r="K133" i="3"/>
  <c r="G133" i="3"/>
  <c r="K132" i="3"/>
  <c r="G132" i="3"/>
  <c r="J132" i="3" s="1"/>
  <c r="K139" i="3"/>
  <c r="G139" i="3"/>
  <c r="K129" i="3"/>
  <c r="G129" i="3"/>
  <c r="J129" i="3" s="1"/>
  <c r="K128" i="3"/>
  <c r="G128" i="3"/>
  <c r="M128" i="3" s="1"/>
  <c r="K127" i="3"/>
  <c r="G127" i="3"/>
  <c r="K124" i="3"/>
  <c r="G124" i="3"/>
  <c r="J124" i="3" s="1"/>
  <c r="K123" i="3"/>
  <c r="G123" i="3"/>
  <c r="M123" i="3" s="1"/>
  <c r="K122" i="3"/>
  <c r="G122" i="3"/>
  <c r="M122" i="3" s="1"/>
  <c r="K121" i="3"/>
  <c r="G121" i="3"/>
  <c r="M121" i="3" s="1"/>
  <c r="K120" i="3"/>
  <c r="G120" i="3"/>
  <c r="M120" i="3" s="1"/>
  <c r="K119" i="3"/>
  <c r="G119" i="3"/>
  <c r="J119" i="3" s="1"/>
  <c r="K118" i="3"/>
  <c r="G118" i="3"/>
  <c r="M118" i="3" s="1"/>
  <c r="K117" i="3"/>
  <c r="G117" i="3"/>
  <c r="M117" i="3" s="1"/>
  <c r="K114" i="3"/>
  <c r="G114" i="3"/>
  <c r="M114" i="3" s="1"/>
  <c r="K113" i="3"/>
  <c r="G113" i="3"/>
  <c r="J113" i="3" s="1"/>
  <c r="K110" i="3"/>
  <c r="G110" i="3"/>
  <c r="J110" i="3" s="1"/>
  <c r="K109" i="3"/>
  <c r="G109" i="3"/>
  <c r="M109" i="3" s="1"/>
  <c r="K108" i="3"/>
  <c r="G108" i="3"/>
  <c r="M108" i="3" s="1"/>
  <c r="K105" i="3"/>
  <c r="G105" i="3"/>
  <c r="J105" i="3" s="1"/>
  <c r="K104" i="3"/>
  <c r="G104" i="3"/>
  <c r="J104" i="3" s="1"/>
  <c r="K103" i="3"/>
  <c r="G103" i="3"/>
  <c r="M103" i="3" s="1"/>
  <c r="K102" i="3"/>
  <c r="G102" i="3"/>
  <c r="M102" i="3" s="1"/>
  <c r="K101" i="3"/>
  <c r="G101" i="3"/>
  <c r="J101" i="3" s="1"/>
  <c r="K100" i="3"/>
  <c r="G100" i="3"/>
  <c r="J100" i="3" s="1"/>
  <c r="K99" i="3"/>
  <c r="G99" i="3"/>
  <c r="M99" i="3" s="1"/>
  <c r="K98" i="3"/>
  <c r="G98" i="3"/>
  <c r="M98" i="3" s="1"/>
  <c r="K97" i="3"/>
  <c r="G97" i="3"/>
  <c r="J97" i="3" s="1"/>
  <c r="K96" i="3"/>
  <c r="G96" i="3"/>
  <c r="J96" i="3" s="1"/>
  <c r="K93" i="3"/>
  <c r="G93" i="3"/>
  <c r="M93" i="3" s="1"/>
  <c r="K92" i="3"/>
  <c r="G92" i="3"/>
  <c r="M92" i="3" s="1"/>
  <c r="K91" i="3"/>
  <c r="G91" i="3"/>
  <c r="M91" i="3" s="1"/>
  <c r="K90" i="3"/>
  <c r="G90" i="3"/>
  <c r="J90" i="3" s="1"/>
  <c r="K89" i="3"/>
  <c r="G89" i="3"/>
  <c r="M89" i="3" s="1"/>
  <c r="K88" i="3"/>
  <c r="G88" i="3"/>
  <c r="J88" i="3" s="1"/>
  <c r="K87" i="3"/>
  <c r="G87" i="3"/>
  <c r="J87" i="3" s="1"/>
  <c r="K84" i="3"/>
  <c r="G84" i="3"/>
  <c r="M84" i="3" s="1"/>
  <c r="K83" i="3"/>
  <c r="G83" i="3"/>
  <c r="J83" i="3" s="1"/>
  <c r="K80" i="3"/>
  <c r="G80" i="3"/>
  <c r="M80" i="3" s="1"/>
  <c r="K79" i="3"/>
  <c r="G79" i="3"/>
  <c r="J79" i="3" s="1"/>
  <c r="K78" i="3"/>
  <c r="G78" i="3"/>
  <c r="M78" i="3" s="1"/>
  <c r="K75" i="3"/>
  <c r="G75" i="3"/>
  <c r="M75" i="3" s="1"/>
  <c r="K74" i="3"/>
  <c r="G74" i="3"/>
  <c r="M74" i="3" s="1"/>
  <c r="K73" i="3"/>
  <c r="G73" i="3"/>
  <c r="J73" i="3" s="1"/>
  <c r="K72" i="3"/>
  <c r="G72" i="3"/>
  <c r="M72" i="3" s="1"/>
  <c r="K71" i="3"/>
  <c r="G71" i="3"/>
  <c r="J71" i="3" s="1"/>
  <c r="K70" i="3"/>
  <c r="G70" i="3"/>
  <c r="M70" i="3" s="1"/>
  <c r="G67" i="3"/>
  <c r="M67" i="3" s="1"/>
  <c r="K58" i="3"/>
  <c r="G58" i="3"/>
  <c r="M58" i="3" s="1"/>
  <c r="K57" i="3"/>
  <c r="G57" i="3"/>
  <c r="K56" i="3"/>
  <c r="G56" i="3"/>
  <c r="M56" i="3" s="1"/>
  <c r="K55" i="3"/>
  <c r="G55" i="3"/>
  <c r="K54" i="3"/>
  <c r="G54" i="3"/>
  <c r="J54" i="3" s="1"/>
  <c r="K53" i="3"/>
  <c r="G53" i="3"/>
  <c r="K52" i="3"/>
  <c r="G52" i="3"/>
  <c r="J52" i="3" s="1"/>
  <c r="K51" i="3"/>
  <c r="G51" i="3"/>
  <c r="J51" i="3" s="1"/>
  <c r="K50" i="3"/>
  <c r="G50" i="3"/>
  <c r="K49" i="3"/>
  <c r="G49" i="3"/>
  <c r="M49" i="3" s="1"/>
  <c r="K48" i="3"/>
  <c r="G48" i="3"/>
  <c r="K47" i="3"/>
  <c r="G47" i="3"/>
  <c r="J47" i="3" s="1"/>
  <c r="K46" i="3"/>
  <c r="G46" i="3"/>
  <c r="K45" i="3"/>
  <c r="G45" i="3"/>
  <c r="M45" i="3" s="1"/>
  <c r="K44" i="3"/>
  <c r="G44" i="3"/>
  <c r="J44" i="3" s="1"/>
  <c r="K43" i="3"/>
  <c r="G43" i="3"/>
  <c r="K42" i="3"/>
  <c r="G42" i="3"/>
  <c r="M42" i="3" s="1"/>
  <c r="K41" i="3"/>
  <c r="G41" i="3"/>
  <c r="K40" i="3"/>
  <c r="G40" i="3"/>
  <c r="K39" i="3"/>
  <c r="G39" i="3"/>
  <c r="M39" i="3" s="1"/>
  <c r="K38" i="3"/>
  <c r="G38" i="3"/>
  <c r="J38" i="3" s="1"/>
  <c r="K37" i="3"/>
  <c r="G37" i="3"/>
  <c r="K36" i="3"/>
  <c r="G36" i="3"/>
  <c r="M36" i="3" s="1"/>
  <c r="K35" i="3"/>
  <c r="G35" i="3"/>
  <c r="K34" i="3"/>
  <c r="G34" i="3"/>
  <c r="K33" i="3"/>
  <c r="G33" i="3"/>
  <c r="K32" i="3"/>
  <c r="G32" i="3"/>
  <c r="M32" i="3" s="1"/>
  <c r="K31" i="3"/>
  <c r="G31" i="3"/>
  <c r="J31" i="3" s="1"/>
  <c r="K30" i="3"/>
  <c r="G30" i="3"/>
  <c r="K29" i="3"/>
  <c r="G29" i="3"/>
  <c r="M29" i="3" s="1"/>
  <c r="K28" i="3"/>
  <c r="G28" i="3"/>
  <c r="K27" i="3"/>
  <c r="G27" i="3"/>
  <c r="K26" i="3"/>
  <c r="G26" i="3"/>
  <c r="K25" i="3"/>
  <c r="G25" i="3"/>
  <c r="M25" i="3" s="1"/>
  <c r="K24" i="3"/>
  <c r="G24" i="3"/>
  <c r="J24" i="3" s="1"/>
  <c r="K23" i="3"/>
  <c r="K22" i="3"/>
  <c r="K21" i="3"/>
  <c r="K20" i="3"/>
  <c r="G20" i="3"/>
  <c r="K19" i="3"/>
  <c r="G22" i="3"/>
  <c r="M22" i="3" s="1"/>
  <c r="K18" i="3"/>
  <c r="K17" i="3"/>
  <c r="K16" i="3"/>
  <c r="K15" i="3"/>
  <c r="K14" i="3"/>
  <c r="K13" i="3"/>
  <c r="K12" i="3"/>
  <c r="G14" i="3"/>
  <c r="K11" i="3"/>
  <c r="G11" i="3"/>
  <c r="K10" i="3"/>
  <c r="G10" i="3"/>
  <c r="M10" i="3" s="1"/>
  <c r="K9" i="3"/>
  <c r="G9" i="3"/>
  <c r="K8" i="3"/>
  <c r="G8" i="3"/>
  <c r="M353" i="3" l="1"/>
  <c r="J353" i="3"/>
  <c r="M349" i="3"/>
  <c r="J349" i="3"/>
  <c r="M337" i="3"/>
  <c r="J337" i="3"/>
  <c r="M344" i="3"/>
  <c r="J344" i="3"/>
  <c r="M198" i="3"/>
  <c r="N198" i="3" s="1"/>
  <c r="J198" i="3"/>
  <c r="M194" i="3"/>
  <c r="N194" i="3" s="1"/>
  <c r="J194" i="3"/>
  <c r="N349" i="3"/>
  <c r="M14" i="3"/>
  <c r="J14" i="3"/>
  <c r="N25" i="3"/>
  <c r="N160" i="3"/>
  <c r="N164" i="3"/>
  <c r="N284" i="3"/>
  <c r="N70" i="3"/>
  <c r="N72" i="3"/>
  <c r="N74" i="3"/>
  <c r="N75" i="3"/>
  <c r="N78" i="3"/>
  <c r="N80" i="3"/>
  <c r="N84" i="3"/>
  <c r="J282" i="3"/>
  <c r="N244" i="3"/>
  <c r="J205" i="3"/>
  <c r="M257" i="3"/>
  <c r="N257" i="3" s="1"/>
  <c r="O257" i="3" s="1"/>
  <c r="J261" i="3"/>
  <c r="N276" i="3"/>
  <c r="O276" i="3" s="1"/>
  <c r="N10" i="3"/>
  <c r="N22" i="3"/>
  <c r="M90" i="3"/>
  <c r="N90" i="3" s="1"/>
  <c r="O90" i="3" s="1"/>
  <c r="N98" i="3"/>
  <c r="N114" i="3"/>
  <c r="N118" i="3"/>
  <c r="N120" i="3"/>
  <c r="J196" i="3"/>
  <c r="J278" i="3"/>
  <c r="N280" i="3"/>
  <c r="M52" i="3"/>
  <c r="N52" i="3" s="1"/>
  <c r="O52" i="3" s="1"/>
  <c r="J91" i="3"/>
  <c r="N117" i="3"/>
  <c r="N121" i="3"/>
  <c r="N123" i="3"/>
  <c r="J295" i="3"/>
  <c r="N306" i="3"/>
  <c r="N358" i="3"/>
  <c r="M382" i="3"/>
  <c r="N382" i="3" s="1"/>
  <c r="O382" i="3" s="1"/>
  <c r="M38" i="3"/>
  <c r="N38" i="3" s="1"/>
  <c r="O38" i="3" s="1"/>
  <c r="J92" i="3"/>
  <c r="J123" i="3"/>
  <c r="M147" i="3"/>
  <c r="N147" i="3" s="1"/>
  <c r="O147" i="3" s="1"/>
  <c r="M148" i="3"/>
  <c r="N148" i="3" s="1"/>
  <c r="O148" i="3" s="1"/>
  <c r="J223" i="3"/>
  <c r="J259" i="3"/>
  <c r="J275" i="3"/>
  <c r="J276" i="3"/>
  <c r="J280" i="3"/>
  <c r="J284" i="3"/>
  <c r="J306" i="3"/>
  <c r="O306" i="3" s="1"/>
  <c r="M364" i="3"/>
  <c r="N364" i="3" s="1"/>
  <c r="O364" i="3" s="1"/>
  <c r="J368" i="3"/>
  <c r="M379" i="3"/>
  <c r="N379" i="3" s="1"/>
  <c r="O379" i="3" s="1"/>
  <c r="M389" i="3"/>
  <c r="N389" i="3" s="1"/>
  <c r="O389" i="3" s="1"/>
  <c r="M44" i="3"/>
  <c r="N44" i="3" s="1"/>
  <c r="O44" i="3" s="1"/>
  <c r="M88" i="3"/>
  <c r="N88" i="3" s="1"/>
  <c r="O88" i="3" s="1"/>
  <c r="N92" i="3"/>
  <c r="M176" i="3"/>
  <c r="N176" i="3" s="1"/>
  <c r="O176" i="3" s="1"/>
  <c r="M251" i="3"/>
  <c r="N251" i="3" s="1"/>
  <c r="O251" i="3" s="1"/>
  <c r="J255" i="3"/>
  <c r="N368" i="3"/>
  <c r="M378" i="3"/>
  <c r="N378" i="3" s="1"/>
  <c r="O378" i="3" s="1"/>
  <c r="M388" i="3"/>
  <c r="N388" i="3" s="1"/>
  <c r="O388" i="3" s="1"/>
  <c r="N32" i="3"/>
  <c r="N36" i="3"/>
  <c r="N45" i="3"/>
  <c r="N49" i="3"/>
  <c r="N89" i="3"/>
  <c r="N91" i="3"/>
  <c r="N93" i="3"/>
  <c r="M96" i="3"/>
  <c r="N96" i="3" s="1"/>
  <c r="O96" i="3" s="1"/>
  <c r="N108" i="3"/>
  <c r="N231" i="3"/>
  <c r="M267" i="3"/>
  <c r="N267" i="3" s="1"/>
  <c r="O267" i="3" s="1"/>
  <c r="N337" i="3"/>
  <c r="M383" i="3"/>
  <c r="N383" i="3" s="1"/>
  <c r="O383" i="3" s="1"/>
  <c r="G19" i="3"/>
  <c r="J19" i="3" s="1"/>
  <c r="M31" i="3"/>
  <c r="N31" i="3" s="1"/>
  <c r="O31" i="3" s="1"/>
  <c r="N39" i="3"/>
  <c r="J98" i="3"/>
  <c r="N103" i="3"/>
  <c r="M104" i="3"/>
  <c r="N104" i="3" s="1"/>
  <c r="O104" i="3" s="1"/>
  <c r="M105" i="3"/>
  <c r="N105" i="3" s="1"/>
  <c r="O105" i="3" s="1"/>
  <c r="N109" i="3"/>
  <c r="M110" i="3"/>
  <c r="N110" i="3" s="1"/>
  <c r="O110" i="3" s="1"/>
  <c r="M113" i="3"/>
  <c r="N113" i="3" s="1"/>
  <c r="O113" i="3" s="1"/>
  <c r="J117" i="3"/>
  <c r="M119" i="3"/>
  <c r="N119" i="3" s="1"/>
  <c r="O119" i="3" s="1"/>
  <c r="J121" i="3"/>
  <c r="M149" i="3"/>
  <c r="N149" i="3" s="1"/>
  <c r="O149" i="3" s="1"/>
  <c r="M152" i="3"/>
  <c r="N152" i="3" s="1"/>
  <c r="O152" i="3" s="1"/>
  <c r="M195" i="3"/>
  <c r="N195" i="3" s="1"/>
  <c r="O195" i="3" s="1"/>
  <c r="M199" i="3"/>
  <c r="N199" i="3" s="1"/>
  <c r="O199" i="3" s="1"/>
  <c r="N255" i="3"/>
  <c r="N259" i="3"/>
  <c r="M266" i="3"/>
  <c r="N266" i="3" s="1"/>
  <c r="O266" i="3" s="1"/>
  <c r="J362" i="3"/>
  <c r="J366" i="3"/>
  <c r="N102" i="3"/>
  <c r="N196" i="3"/>
  <c r="N205" i="3"/>
  <c r="N362" i="3"/>
  <c r="N366" i="3"/>
  <c r="M381" i="3"/>
  <c r="N381" i="3" s="1"/>
  <c r="O381" i="3" s="1"/>
  <c r="M385" i="3"/>
  <c r="N385" i="3" s="1"/>
  <c r="O385" i="3" s="1"/>
  <c r="J397" i="3"/>
  <c r="I399" i="3" s="1"/>
  <c r="N14" i="3"/>
  <c r="G18" i="3"/>
  <c r="M18" i="3" s="1"/>
  <c r="N18" i="3" s="1"/>
  <c r="G16" i="3"/>
  <c r="M16" i="3" s="1"/>
  <c r="N16" i="3" s="1"/>
  <c r="N29" i="3"/>
  <c r="N42" i="3"/>
  <c r="N56" i="3"/>
  <c r="N67" i="3"/>
  <c r="N99" i="3"/>
  <c r="M100" i="3"/>
  <c r="N100" i="3" s="1"/>
  <c r="O100" i="3" s="1"/>
  <c r="J102" i="3"/>
  <c r="J108" i="3"/>
  <c r="N122" i="3"/>
  <c r="M124" i="3"/>
  <c r="N124" i="3" s="1"/>
  <c r="O124" i="3" s="1"/>
  <c r="N128" i="3"/>
  <c r="M197" i="3"/>
  <c r="N197" i="3" s="1"/>
  <c r="O197" i="3" s="1"/>
  <c r="J243" i="3"/>
  <c r="N344" i="3"/>
  <c r="M380" i="3"/>
  <c r="N380" i="3" s="1"/>
  <c r="O380" i="3" s="1"/>
  <c r="M384" i="3"/>
  <c r="N384" i="3" s="1"/>
  <c r="O384" i="3" s="1"/>
  <c r="M361" i="3"/>
  <c r="N361" i="3" s="1"/>
  <c r="J361" i="3"/>
  <c r="M369" i="3"/>
  <c r="N369" i="3" s="1"/>
  <c r="J369" i="3"/>
  <c r="G13" i="3"/>
  <c r="M13" i="3" s="1"/>
  <c r="N13" i="3" s="1"/>
  <c r="G21" i="3"/>
  <c r="M21" i="3" s="1"/>
  <c r="N21" i="3" s="1"/>
  <c r="N58" i="3"/>
  <c r="J70" i="3"/>
  <c r="M71" i="3"/>
  <c r="N71" i="3" s="1"/>
  <c r="O71" i="3" s="1"/>
  <c r="J72" i="3"/>
  <c r="M73" i="3"/>
  <c r="N73" i="3" s="1"/>
  <c r="O73" i="3" s="1"/>
  <c r="J74" i="3"/>
  <c r="J75" i="3"/>
  <c r="J78" i="3"/>
  <c r="M79" i="3"/>
  <c r="N79" i="3" s="1"/>
  <c r="O79" i="3" s="1"/>
  <c r="J80" i="3"/>
  <c r="M83" i="3"/>
  <c r="N83" i="3" s="1"/>
  <c r="O83" i="3" s="1"/>
  <c r="J84" i="3"/>
  <c r="M87" i="3"/>
  <c r="N87" i="3" s="1"/>
  <c r="O87" i="3" s="1"/>
  <c r="J89" i="3"/>
  <c r="J93" i="3"/>
  <c r="M97" i="3"/>
  <c r="N97" i="3" s="1"/>
  <c r="O97" i="3" s="1"/>
  <c r="J99" i="3"/>
  <c r="M101" i="3"/>
  <c r="N101" i="3" s="1"/>
  <c r="O101" i="3" s="1"/>
  <c r="J103" i="3"/>
  <c r="J109" i="3"/>
  <c r="J114" i="3"/>
  <c r="J118" i="3"/>
  <c r="J120" i="3"/>
  <c r="J122" i="3"/>
  <c r="M127" i="3"/>
  <c r="N127" i="3" s="1"/>
  <c r="J127" i="3"/>
  <c r="J128" i="3"/>
  <c r="M135" i="3"/>
  <c r="N135" i="3" s="1"/>
  <c r="J135" i="3"/>
  <c r="M173" i="3"/>
  <c r="N173" i="3" s="1"/>
  <c r="J217" i="3"/>
  <c r="M217" i="3"/>
  <c r="N217" i="3" s="1"/>
  <c r="O217" i="3" s="1"/>
  <c r="M250" i="3"/>
  <c r="N250" i="3" s="1"/>
  <c r="J250" i="3"/>
  <c r="M260" i="3"/>
  <c r="N260" i="3" s="1"/>
  <c r="J260" i="3"/>
  <c r="N278" i="3"/>
  <c r="O278" i="3" s="1"/>
  <c r="M281" i="3"/>
  <c r="N281" i="3" s="1"/>
  <c r="O281" i="3" s="1"/>
  <c r="J281" i="3"/>
  <c r="N295" i="3"/>
  <c r="M312" i="3"/>
  <c r="N312" i="3" s="1"/>
  <c r="J312" i="3"/>
  <c r="O312" i="3" s="1"/>
  <c r="M325" i="3"/>
  <c r="N325" i="3" s="1"/>
  <c r="M367" i="3"/>
  <c r="N367" i="3" s="1"/>
  <c r="J367" i="3"/>
  <c r="M254" i="3"/>
  <c r="N254" i="3" s="1"/>
  <c r="J254" i="3"/>
  <c r="M283" i="3"/>
  <c r="N283" i="3" s="1"/>
  <c r="O283" i="3" s="1"/>
  <c r="J283" i="3"/>
  <c r="G12" i="3"/>
  <c r="G15" i="3"/>
  <c r="J15" i="3" s="1"/>
  <c r="G17" i="3"/>
  <c r="M17" i="3" s="1"/>
  <c r="N17" i="3" s="1"/>
  <c r="G23" i="3"/>
  <c r="J23" i="3" s="1"/>
  <c r="M24" i="3"/>
  <c r="N24" i="3" s="1"/>
  <c r="O24" i="3" s="1"/>
  <c r="J39" i="3"/>
  <c r="M130" i="3"/>
  <c r="N130" i="3" s="1"/>
  <c r="J130" i="3"/>
  <c r="N223" i="3"/>
  <c r="O223" i="3" s="1"/>
  <c r="M258" i="3"/>
  <c r="N258" i="3" s="1"/>
  <c r="J258" i="3"/>
  <c r="N261" i="3"/>
  <c r="M268" i="3"/>
  <c r="N268" i="3" s="1"/>
  <c r="J268" i="3"/>
  <c r="M279" i="3"/>
  <c r="N279" i="3" s="1"/>
  <c r="O279" i="3" s="1"/>
  <c r="J279" i="3"/>
  <c r="M301" i="3"/>
  <c r="N301" i="3" s="1"/>
  <c r="O301" i="3" s="1"/>
  <c r="J301" i="3"/>
  <c r="M365" i="3"/>
  <c r="N365" i="3" s="1"/>
  <c r="J365" i="3"/>
  <c r="N397" i="3"/>
  <c r="L399" i="3" s="1"/>
  <c r="M133" i="3"/>
  <c r="N133" i="3" s="1"/>
  <c r="J133" i="3"/>
  <c r="M171" i="3"/>
  <c r="N171" i="3" s="1"/>
  <c r="J171" i="3"/>
  <c r="M139" i="3"/>
  <c r="N139" i="3" s="1"/>
  <c r="J139" i="3"/>
  <c r="M252" i="3"/>
  <c r="N252" i="3" s="1"/>
  <c r="J252" i="3"/>
  <c r="M256" i="3"/>
  <c r="N256" i="3" s="1"/>
  <c r="J256" i="3"/>
  <c r="M263" i="3"/>
  <c r="N263" i="3" s="1"/>
  <c r="J263" i="3"/>
  <c r="M277" i="3"/>
  <c r="N277" i="3" s="1"/>
  <c r="O277" i="3" s="1"/>
  <c r="J277" i="3"/>
  <c r="N282" i="3"/>
  <c r="O282" i="3" s="1"/>
  <c r="M289" i="3"/>
  <c r="N289" i="3" s="1"/>
  <c r="O289" i="3" s="1"/>
  <c r="J289" i="3"/>
  <c r="M363" i="3"/>
  <c r="N363" i="3" s="1"/>
  <c r="J363" i="3"/>
  <c r="M129" i="3"/>
  <c r="N129" i="3" s="1"/>
  <c r="O129" i="3" s="1"/>
  <c r="M132" i="3"/>
  <c r="N132" i="3" s="1"/>
  <c r="O132" i="3" s="1"/>
  <c r="M134" i="3"/>
  <c r="N134" i="3" s="1"/>
  <c r="O134" i="3" s="1"/>
  <c r="M136" i="3"/>
  <c r="N136" i="3" s="1"/>
  <c r="O136" i="3" s="1"/>
  <c r="M131" i="3"/>
  <c r="N131" i="3" s="1"/>
  <c r="O131" i="3" s="1"/>
  <c r="M170" i="3"/>
  <c r="N170" i="3" s="1"/>
  <c r="O170" i="3" s="1"/>
  <c r="M172" i="3"/>
  <c r="N172" i="3" s="1"/>
  <c r="O172" i="3" s="1"/>
  <c r="M180" i="3"/>
  <c r="N180" i="3" s="1"/>
  <c r="O180" i="3" s="1"/>
  <c r="M185" i="3"/>
  <c r="N185" i="3" s="1"/>
  <c r="O185" i="3" s="1"/>
  <c r="M253" i="3"/>
  <c r="N253" i="3" s="1"/>
  <c r="O253" i="3" s="1"/>
  <c r="N275" i="3"/>
  <c r="N161" i="3"/>
  <c r="N224" i="3"/>
  <c r="J244" i="3"/>
  <c r="N353" i="3"/>
  <c r="I393" i="3"/>
  <c r="D11" i="2" s="1"/>
  <c r="F11" i="2" s="1"/>
  <c r="N156" i="3"/>
  <c r="J161" i="3"/>
  <c r="N211" i="3"/>
  <c r="J156" i="3"/>
  <c r="J211" i="3"/>
  <c r="J224" i="3"/>
  <c r="M225" i="3"/>
  <c r="N225" i="3" s="1"/>
  <c r="O225" i="3" s="1"/>
  <c r="J231" i="3"/>
  <c r="M237" i="3"/>
  <c r="N237" i="3" s="1"/>
  <c r="O237" i="3" s="1"/>
  <c r="M243" i="3"/>
  <c r="N243" i="3" s="1"/>
  <c r="O243" i="3" s="1"/>
  <c r="M332" i="3"/>
  <c r="N332" i="3" s="1"/>
  <c r="O332" i="3" s="1"/>
  <c r="J358" i="3"/>
  <c r="M375" i="3"/>
  <c r="N375" i="3" s="1"/>
  <c r="O375" i="3" s="1"/>
  <c r="J58" i="3"/>
  <c r="J67" i="3"/>
  <c r="J27" i="3"/>
  <c r="M27" i="3"/>
  <c r="N27" i="3" s="1"/>
  <c r="J34" i="3"/>
  <c r="M34" i="3"/>
  <c r="N34" i="3" s="1"/>
  <c r="M43" i="3"/>
  <c r="N43" i="3" s="1"/>
  <c r="J43" i="3"/>
  <c r="J48" i="3"/>
  <c r="M48" i="3"/>
  <c r="N48" i="3" s="1"/>
  <c r="M53" i="3"/>
  <c r="N53" i="3" s="1"/>
  <c r="J53" i="3"/>
  <c r="J40" i="3"/>
  <c r="M40" i="3"/>
  <c r="N40" i="3" s="1"/>
  <c r="M50" i="3"/>
  <c r="N50" i="3" s="1"/>
  <c r="J50" i="3"/>
  <c r="J55" i="3"/>
  <c r="M55" i="3"/>
  <c r="N55" i="3" s="1"/>
  <c r="M153" i="3"/>
  <c r="N153" i="3" s="1"/>
  <c r="J153" i="3"/>
  <c r="J155" i="3"/>
  <c r="M155" i="3"/>
  <c r="N155" i="3" s="1"/>
  <c r="J157" i="3"/>
  <c r="M157" i="3"/>
  <c r="N157" i="3" s="1"/>
  <c r="J159" i="3"/>
  <c r="M159" i="3"/>
  <c r="N159" i="3" s="1"/>
  <c r="J20" i="3"/>
  <c r="M20" i="3"/>
  <c r="N20" i="3" s="1"/>
  <c r="M26" i="3"/>
  <c r="N26" i="3" s="1"/>
  <c r="J26" i="3"/>
  <c r="J28" i="3"/>
  <c r="M28" i="3"/>
  <c r="N28" i="3" s="1"/>
  <c r="M33" i="3"/>
  <c r="N33" i="3" s="1"/>
  <c r="J33" i="3"/>
  <c r="J35" i="3"/>
  <c r="M35" i="3"/>
  <c r="N35" i="3" s="1"/>
  <c r="M57" i="3"/>
  <c r="N57" i="3" s="1"/>
  <c r="J57" i="3"/>
  <c r="J9" i="3"/>
  <c r="M9" i="3"/>
  <c r="N9" i="3" s="1"/>
  <c r="M11" i="3"/>
  <c r="N11" i="3" s="1"/>
  <c r="J11" i="3"/>
  <c r="J8" i="3"/>
  <c r="M8" i="3"/>
  <c r="M30" i="3"/>
  <c r="N30" i="3" s="1"/>
  <c r="J30" i="3"/>
  <c r="M37" i="3"/>
  <c r="N37" i="3" s="1"/>
  <c r="J37" i="3"/>
  <c r="J41" i="3"/>
  <c r="M41" i="3"/>
  <c r="N41" i="3" s="1"/>
  <c r="M46" i="3"/>
  <c r="N46" i="3" s="1"/>
  <c r="J46" i="3"/>
  <c r="J154" i="3"/>
  <c r="M154" i="3"/>
  <c r="N154" i="3" s="1"/>
  <c r="J158" i="3"/>
  <c r="M158" i="3"/>
  <c r="N158" i="3" s="1"/>
  <c r="J162" i="3"/>
  <c r="M162" i="3"/>
  <c r="N162" i="3" s="1"/>
  <c r="M179" i="3"/>
  <c r="N179" i="3" s="1"/>
  <c r="M190" i="3"/>
  <c r="N190" i="3" s="1"/>
  <c r="M329" i="3"/>
  <c r="N329" i="3" s="1"/>
  <c r="M336" i="3"/>
  <c r="N336" i="3" s="1"/>
  <c r="M338" i="3"/>
  <c r="N338" i="3" s="1"/>
  <c r="M340" i="3"/>
  <c r="N340" i="3" s="1"/>
  <c r="M356" i="3"/>
  <c r="N356" i="3" s="1"/>
  <c r="J10" i="3"/>
  <c r="J22" i="3"/>
  <c r="J25" i="3"/>
  <c r="J29" i="3"/>
  <c r="J32" i="3"/>
  <c r="J36" i="3"/>
  <c r="J42" i="3"/>
  <c r="J45" i="3"/>
  <c r="M47" i="3"/>
  <c r="N47" i="3" s="1"/>
  <c r="O47" i="3" s="1"/>
  <c r="J49" i="3"/>
  <c r="M51" i="3"/>
  <c r="N51" i="3" s="1"/>
  <c r="O51" i="3" s="1"/>
  <c r="M54" i="3"/>
  <c r="N54" i="3" s="1"/>
  <c r="O54" i="3" s="1"/>
  <c r="J56" i="3"/>
  <c r="J160" i="3"/>
  <c r="J166" i="3"/>
  <c r="M166" i="3"/>
  <c r="N166" i="3" s="1"/>
  <c r="M183" i="3"/>
  <c r="N183" i="3" s="1"/>
  <c r="M187" i="3"/>
  <c r="N187" i="3" s="1"/>
  <c r="M326" i="3"/>
  <c r="N326" i="3" s="1"/>
  <c r="M333" i="3"/>
  <c r="N333" i="3" s="1"/>
  <c r="M342" i="3"/>
  <c r="N342" i="3" s="1"/>
  <c r="M346" i="3"/>
  <c r="N346" i="3" s="1"/>
  <c r="J163" i="3"/>
  <c r="M163" i="3"/>
  <c r="N163" i="3" s="1"/>
  <c r="M189" i="3"/>
  <c r="N189" i="3" s="1"/>
  <c r="M191" i="3"/>
  <c r="N191" i="3" s="1"/>
  <c r="M328" i="3"/>
  <c r="N328" i="3" s="1"/>
  <c r="M330" i="3"/>
  <c r="N330" i="3" s="1"/>
  <c r="M335" i="3"/>
  <c r="N335" i="3" s="1"/>
  <c r="M339" i="3"/>
  <c r="N339" i="3" s="1"/>
  <c r="M350" i="3"/>
  <c r="N350" i="3" s="1"/>
  <c r="M355" i="3"/>
  <c r="N355" i="3" s="1"/>
  <c r="M357" i="3"/>
  <c r="N357" i="3" s="1"/>
  <c r="M165" i="3"/>
  <c r="N165" i="3" s="1"/>
  <c r="J165" i="3"/>
  <c r="J167" i="3"/>
  <c r="M167" i="3"/>
  <c r="N167" i="3" s="1"/>
  <c r="M177" i="3"/>
  <c r="N177" i="3" s="1"/>
  <c r="M182" i="3"/>
  <c r="N182" i="3" s="1"/>
  <c r="M184" i="3"/>
  <c r="N184" i="3" s="1"/>
  <c r="M186" i="3"/>
  <c r="N186" i="3" s="1"/>
  <c r="M343" i="3"/>
  <c r="N343" i="3" s="1"/>
  <c r="M345" i="3"/>
  <c r="N345" i="3" s="1"/>
  <c r="M347" i="3"/>
  <c r="N347" i="3" s="1"/>
  <c r="M352" i="3"/>
  <c r="N352" i="3" s="1"/>
  <c r="M178" i="3"/>
  <c r="N178" i="3" s="1"/>
  <c r="O178" i="3" s="1"/>
  <c r="M181" i="3"/>
  <c r="N181" i="3" s="1"/>
  <c r="O181" i="3" s="1"/>
  <c r="M188" i="3"/>
  <c r="N188" i="3" s="1"/>
  <c r="O188" i="3" s="1"/>
  <c r="M327" i="3"/>
  <c r="N327" i="3" s="1"/>
  <c r="O327" i="3" s="1"/>
  <c r="M331" i="3"/>
  <c r="N331" i="3" s="1"/>
  <c r="O331" i="3" s="1"/>
  <c r="M334" i="3"/>
  <c r="N334" i="3" s="1"/>
  <c r="O334" i="3" s="1"/>
  <c r="M341" i="3"/>
  <c r="N341" i="3" s="1"/>
  <c r="O341" i="3" s="1"/>
  <c r="M348" i="3"/>
  <c r="N348" i="3" s="1"/>
  <c r="O348" i="3" s="1"/>
  <c r="M351" i="3"/>
  <c r="N351" i="3" s="1"/>
  <c r="O351" i="3" s="1"/>
  <c r="M354" i="3"/>
  <c r="N354" i="3" s="1"/>
  <c r="O354" i="3" s="1"/>
  <c r="J164" i="3"/>
  <c r="O284" i="3" l="1"/>
  <c r="O280" i="3"/>
  <c r="O295" i="3"/>
  <c r="O211" i="3"/>
  <c r="O231" i="3"/>
  <c r="O244" i="3"/>
  <c r="O224" i="3"/>
  <c r="O349" i="3"/>
  <c r="O9" i="3"/>
  <c r="O41" i="3"/>
  <c r="O55" i="3"/>
  <c r="O40" i="3"/>
  <c r="O48" i="3"/>
  <c r="O29" i="3"/>
  <c r="O10" i="3"/>
  <c r="O45" i="3"/>
  <c r="O35" i="3"/>
  <c r="O28" i="3"/>
  <c r="O20" i="3"/>
  <c r="O32" i="3"/>
  <c r="O34" i="3"/>
  <c r="O27" i="3"/>
  <c r="O14" i="3"/>
  <c r="O30" i="3"/>
  <c r="O11" i="3"/>
  <c r="O57" i="3"/>
  <c r="O33" i="3"/>
  <c r="O26" i="3"/>
  <c r="O49" i="3"/>
  <c r="O67" i="3"/>
  <c r="O46" i="3"/>
  <c r="O37" i="3"/>
  <c r="O50" i="3"/>
  <c r="O53" i="3"/>
  <c r="O43" i="3"/>
  <c r="O58" i="3"/>
  <c r="O56" i="3"/>
  <c r="O39" i="3"/>
  <c r="O36" i="3"/>
  <c r="O42" i="3"/>
  <c r="O22" i="3"/>
  <c r="O25" i="3"/>
  <c r="O160" i="3"/>
  <c r="O261" i="3"/>
  <c r="O78" i="3"/>
  <c r="O70" i="3"/>
  <c r="O75" i="3"/>
  <c r="O80" i="3"/>
  <c r="O72" i="3"/>
  <c r="O164" i="3"/>
  <c r="O194" i="3"/>
  <c r="M23" i="3"/>
  <c r="N23" i="3" s="1"/>
  <c r="O23" i="3" s="1"/>
  <c r="J13" i="3"/>
  <c r="O109" i="3"/>
  <c r="O275" i="3"/>
  <c r="O120" i="3"/>
  <c r="O102" i="3"/>
  <c r="O205" i="3"/>
  <c r="O84" i="3"/>
  <c r="O74" i="3"/>
  <c r="O156" i="3"/>
  <c r="O121" i="3"/>
  <c r="O118" i="3"/>
  <c r="O89" i="3"/>
  <c r="O91" i="3"/>
  <c r="O98" i="3"/>
  <c r="M15" i="3"/>
  <c r="N15" i="3" s="1"/>
  <c r="O15" i="3" s="1"/>
  <c r="O358" i="3"/>
  <c r="O114" i="3"/>
  <c r="O255" i="3"/>
  <c r="O117" i="3"/>
  <c r="O196" i="3"/>
  <c r="J18" i="3"/>
  <c r="O18" i="3" s="1"/>
  <c r="O252" i="3"/>
  <c r="O108" i="3"/>
  <c r="O369" i="3"/>
  <c r="O161" i="3"/>
  <c r="O397" i="3"/>
  <c r="P399" i="3" s="1"/>
  <c r="O259" i="3"/>
  <c r="O123" i="3"/>
  <c r="O361" i="3"/>
  <c r="O337" i="3"/>
  <c r="O368" i="3"/>
  <c r="O92" i="3"/>
  <c r="J21" i="3"/>
  <c r="O21" i="3" s="1"/>
  <c r="L321" i="3"/>
  <c r="E9" i="2" s="1"/>
  <c r="G9" i="2" s="1"/>
  <c r="J17" i="3"/>
  <c r="O17" i="3" s="1"/>
  <c r="O128" i="3"/>
  <c r="O198" i="3"/>
  <c r="J16" i="3"/>
  <c r="O16" i="3" s="1"/>
  <c r="O103" i="3"/>
  <c r="O93" i="3"/>
  <c r="P393" i="3"/>
  <c r="O344" i="3"/>
  <c r="O99" i="3"/>
  <c r="O366" i="3"/>
  <c r="O189" i="3"/>
  <c r="E11" i="2"/>
  <c r="G11" i="2" s="1"/>
  <c r="H11" i="2" s="1"/>
  <c r="O133" i="3"/>
  <c r="M19" i="3"/>
  <c r="N19" i="3" s="1"/>
  <c r="O19" i="3" s="1"/>
  <c r="O260" i="3"/>
  <c r="O122" i="3"/>
  <c r="O362" i="3"/>
  <c r="O363" i="3"/>
  <c r="O263" i="3"/>
  <c r="O171" i="3"/>
  <c r="O365" i="3"/>
  <c r="O268" i="3"/>
  <c r="O258" i="3"/>
  <c r="O254" i="3"/>
  <c r="O367" i="3"/>
  <c r="I321" i="3"/>
  <c r="D9" i="2" s="1"/>
  <c r="F9" i="2" s="1"/>
  <c r="O347" i="3"/>
  <c r="O340" i="3"/>
  <c r="O158" i="3"/>
  <c r="J12" i="3"/>
  <c r="M12" i="3"/>
  <c r="N12" i="3" s="1"/>
  <c r="D6" i="2"/>
  <c r="F6" i="2" s="1"/>
  <c r="I272" i="3"/>
  <c r="O250" i="3"/>
  <c r="O357" i="3"/>
  <c r="O350" i="3"/>
  <c r="O353" i="3"/>
  <c r="O256" i="3"/>
  <c r="O139" i="3"/>
  <c r="O130" i="3"/>
  <c r="O325" i="3"/>
  <c r="E8" i="2"/>
  <c r="G8" i="2" s="1"/>
  <c r="O173" i="3"/>
  <c r="O135" i="3"/>
  <c r="O127" i="3"/>
  <c r="O165" i="3"/>
  <c r="O167" i="3"/>
  <c r="O163" i="3"/>
  <c r="O157" i="3"/>
  <c r="O190" i="3"/>
  <c r="E6" i="2"/>
  <c r="G6" i="2" s="1"/>
  <c r="O191" i="3"/>
  <c r="I246" i="3"/>
  <c r="O326" i="3"/>
  <c r="E10" i="2"/>
  <c r="G10" i="2" s="1"/>
  <c r="O352" i="3"/>
  <c r="O345" i="3"/>
  <c r="O356" i="3"/>
  <c r="O338" i="3"/>
  <c r="O329" i="3"/>
  <c r="O343" i="3"/>
  <c r="O355" i="3"/>
  <c r="O339" i="3"/>
  <c r="O346" i="3"/>
  <c r="E12" i="2"/>
  <c r="G12" i="2" s="1"/>
  <c r="N8" i="3"/>
  <c r="O8" i="3" s="1"/>
  <c r="O184" i="3"/>
  <c r="O177" i="3"/>
  <c r="O330" i="3"/>
  <c r="O333" i="3"/>
  <c r="O187" i="3"/>
  <c r="O166" i="3"/>
  <c r="O336" i="3"/>
  <c r="O179" i="3"/>
  <c r="O153" i="3"/>
  <c r="O186" i="3"/>
  <c r="O182" i="3"/>
  <c r="O335" i="3"/>
  <c r="O328" i="3"/>
  <c r="O342" i="3"/>
  <c r="O183" i="3"/>
  <c r="O162" i="3"/>
  <c r="O154" i="3"/>
  <c r="O159" i="3"/>
  <c r="O155" i="3"/>
  <c r="O13" i="3" l="1"/>
  <c r="I143" i="3"/>
  <c r="D5" i="2" s="1"/>
  <c r="F5" i="2" s="1"/>
  <c r="O12" i="3"/>
  <c r="N401" i="3"/>
  <c r="H9" i="2"/>
  <c r="J9" i="2" s="1"/>
  <c r="P272" i="3"/>
  <c r="P321" i="3"/>
  <c r="N403" i="3"/>
  <c r="K18" i="2" s="1"/>
  <c r="K19" i="2" s="1"/>
  <c r="P201" i="3"/>
  <c r="H6" i="2"/>
  <c r="P246" i="3"/>
  <c r="P371" i="3"/>
  <c r="J11" i="2"/>
  <c r="I11" i="2"/>
  <c r="D8" i="2"/>
  <c r="D10" i="2"/>
  <c r="E5" i="2"/>
  <c r="N402" i="3"/>
  <c r="I9" i="2" l="1"/>
  <c r="K9" i="2" s="1"/>
  <c r="P143" i="3"/>
  <c r="F8" i="2"/>
  <c r="H8" i="2" s="1"/>
  <c r="J6" i="2"/>
  <c r="I6" i="2"/>
  <c r="D12" i="2"/>
  <c r="F10" i="2"/>
  <c r="H10" i="2" s="1"/>
  <c r="K11" i="2"/>
  <c r="G5" i="2"/>
  <c r="J8" i="2" l="1"/>
  <c r="I8" i="2"/>
  <c r="K6" i="2"/>
  <c r="D7" i="2"/>
  <c r="D14" i="2" s="1"/>
  <c r="E18" i="2" s="1"/>
  <c r="E19" i="2" s="1"/>
  <c r="F12" i="2"/>
  <c r="H12" i="2" s="1"/>
  <c r="H5" i="2"/>
  <c r="J5" i="2" s="1"/>
  <c r="I10" i="2"/>
  <c r="J10" i="2"/>
  <c r="K8" i="2" l="1"/>
  <c r="K10" i="2"/>
  <c r="F7" i="2"/>
  <c r="F14" i="2" s="1"/>
  <c r="I5" i="2"/>
  <c r="K5" i="2" s="1"/>
  <c r="E7" i="2"/>
  <c r="J12" i="2"/>
  <c r="I12" i="2"/>
  <c r="K12" i="2" l="1"/>
  <c r="G7" i="2"/>
  <c r="G14" i="2" s="1"/>
  <c r="E14" i="2"/>
  <c r="E21" i="2" s="1"/>
  <c r="H7" i="2" l="1"/>
  <c r="I7" i="2" s="1"/>
  <c r="I14" i="2" s="1"/>
  <c r="E22" i="2"/>
  <c r="E23" i="2" s="1"/>
  <c r="H14" i="2" l="1"/>
  <c r="J7" i="2"/>
  <c r="J14" i="2" s="1"/>
  <c r="E24" i="2"/>
  <c r="E25" i="2"/>
  <c r="K7" i="2" l="1"/>
  <c r="K14" i="2" s="1"/>
  <c r="E26" i="2"/>
  <c r="E31" i="2" l="1"/>
  <c r="E27" i="2"/>
  <c r="E33" i="2" l="1"/>
  <c r="N1" i="3" s="1"/>
</calcChain>
</file>

<file path=xl/sharedStrings.xml><?xml version="1.0" encoding="utf-8"?>
<sst xmlns="http://schemas.openxmlformats.org/spreadsheetml/2006/main" count="793" uniqueCount="320">
  <si>
    <t>SR.
NO.</t>
  </si>
  <si>
    <t>DESCRIPTION</t>
  </si>
  <si>
    <t>QUANTITY</t>
  </si>
  <si>
    <t>WASTAGE</t>
  </si>
  <si>
    <t>QTY WITH
WASTAGE</t>
  </si>
  <si>
    <t>UNIT</t>
  </si>
  <si>
    <t>MATERIAL 
COST</t>
  </si>
  <si>
    <t>MANHOURS COST</t>
  </si>
  <si>
    <t>CONDUITS</t>
  </si>
  <si>
    <t>FT</t>
  </si>
  <si>
    <t>CONDUCTORS</t>
  </si>
  <si>
    <t>EA</t>
  </si>
  <si>
    <t xml:space="preserve">TOTAL MATERIAL COST  </t>
  </si>
  <si>
    <t>SCOPE OF ESTIMATE:</t>
  </si>
  <si>
    <t>SUPPLY &amp; INSTALLATION</t>
  </si>
  <si>
    <t>UNIT MANHOURS</t>
  </si>
  <si>
    <t>TOTAL MANHOURS</t>
  </si>
  <si>
    <t>DEVICES</t>
  </si>
  <si>
    <t>DISTRIBUTION</t>
  </si>
  <si>
    <t xml:space="preserve">GROUNDING </t>
  </si>
  <si>
    <t>DISCONNECT SWITCHES</t>
  </si>
  <si>
    <t>EQUIPMENT</t>
  </si>
  <si>
    <t>WIRING DEVICES</t>
  </si>
  <si>
    <t>LIGHTING FIXTURES</t>
  </si>
  <si>
    <t>EXCLUSIONS</t>
  </si>
  <si>
    <t>TEMPORARY POWER IS NOT INCLUDED.</t>
  </si>
  <si>
    <t>LIGHTING CONTROLS</t>
  </si>
  <si>
    <t>BRANCH WIRING</t>
  </si>
  <si>
    <t>POWER FEEDERS</t>
  </si>
  <si>
    <t>TOTAL
COST</t>
  </si>
  <si>
    <t>TOTAL BID PRICE</t>
  </si>
  <si>
    <t xml:space="preserve">TOTAL LABOR COST  </t>
  </si>
  <si>
    <t>UNIT MATERIAL
COST</t>
  </si>
  <si>
    <t>DWG. NO.</t>
  </si>
  <si>
    <t>DETAIL NO.</t>
  </si>
  <si>
    <t xml:space="preserve">TOTAL LABOR HOURS  </t>
  </si>
  <si>
    <t>SR. NO.</t>
  </si>
  <si>
    <t>SUBTOTAL MATERIAL</t>
  </si>
  <si>
    <t>SUBTOTAL LABOR</t>
  </si>
  <si>
    <t>QUOTATION FOR SWITCHGEAR</t>
  </si>
  <si>
    <t>BREAKERS</t>
  </si>
  <si>
    <t>PANELS</t>
  </si>
  <si>
    <t>QUOTATION FOR LIGHTING FIXTURES</t>
  </si>
  <si>
    <t>COMPOSITE LABOR RATE</t>
  </si>
  <si>
    <t>MANHOUR RATE</t>
  </si>
  <si>
    <t>INCLUSIONS</t>
  </si>
  <si>
    <t>THE ESTIMATE INCLUDES THE INFORMATION SHOWN ONLY ON THE DRAWINGS</t>
  </si>
  <si>
    <t>INCLUDES LABOR HOURS FOR INSTALLATION FOR ALL ITEMS</t>
  </si>
  <si>
    <t>VOICE/DATA OUTLETS ARE EXCLUDED</t>
  </si>
  <si>
    <t>NOTES</t>
  </si>
  <si>
    <t xml:space="preserve">LIGHTING FIXTURES </t>
  </si>
  <si>
    <t>FIRESTOPPING IS NOT INCLUDED FOR WALL PENETRATION.</t>
  </si>
  <si>
    <t>PERMITS AND FEES</t>
  </si>
  <si>
    <t>CONDUCTORS - LIGHTING</t>
  </si>
  <si>
    <t>CONDUITS - POWER</t>
  </si>
  <si>
    <t>CONDUCTORS - POWER</t>
  </si>
  <si>
    <t>MISCELLANEOUS</t>
  </si>
  <si>
    <t>BID SUMMARY</t>
  </si>
  <si>
    <t>MATERIAL COST</t>
  </si>
  <si>
    <t>LABOR COST</t>
  </si>
  <si>
    <t>MATERIAL TAX</t>
  </si>
  <si>
    <t>LABOR TAX</t>
  </si>
  <si>
    <t>TOTAL COST</t>
  </si>
  <si>
    <t>OVERHEADS</t>
  </si>
  <si>
    <t>PROFITS</t>
  </si>
  <si>
    <t>TOTAL PRICE</t>
  </si>
  <si>
    <t>TOTALS</t>
  </si>
  <si>
    <t>BID RECAP</t>
  </si>
  <si>
    <t>TOTAL MATERIAL COST</t>
  </si>
  <si>
    <t>TOTAL LABOR COST</t>
  </si>
  <si>
    <t>MATERIAL SALES TAX</t>
  </si>
  <si>
    <t>OVERHEADS @</t>
  </si>
  <si>
    <t>BID SECURITY</t>
  </si>
  <si>
    <t>ALLOWANCES</t>
  </si>
  <si>
    <t>SUB-CONTRACTS</t>
  </si>
  <si>
    <t>BOND PREMIUM</t>
  </si>
  <si>
    <t>JOB EXPENSE</t>
  </si>
  <si>
    <t>TOTAL COST WITH OVERHEADS + PROFIT</t>
  </si>
  <si>
    <t>PROFIT @</t>
  </si>
  <si>
    <t>BASE BID PRICE</t>
  </si>
  <si>
    <t>MAN LOAD</t>
  </si>
  <si>
    <t>MOBILIZATION / DEMOBILIZATION</t>
  </si>
  <si>
    <t>ELECTRICIAN RATE</t>
  </si>
  <si>
    <t>SUPERVISOR RATE</t>
  </si>
  <si>
    <t>UNSKILLED LABOR RATE</t>
  </si>
  <si>
    <t>TOTAL MANHOURS WITH SUPERVISION</t>
  </si>
  <si>
    <t>NUMBER OF MAN-DAYS</t>
  </si>
  <si>
    <t>PREVAILING WAGE RATE</t>
  </si>
  <si>
    <t>N/A</t>
  </si>
  <si>
    <t>MAN-LOADING AND SUPERVISION ANALYSIS</t>
  </si>
  <si>
    <t>INSERT VALUES IN YELLOW HIGHLIGHTED CELLS WHERE APPLICABLE</t>
  </si>
  <si>
    <t>ROUGH-IN FOR LOW VOLTAGE SYSTEM</t>
  </si>
  <si>
    <t>LIGHTING SUPPORTS</t>
  </si>
  <si>
    <t>DEMOLITION</t>
  </si>
  <si>
    <t>REMOVAL</t>
  </si>
  <si>
    <t>EQUIPMENT CONNECTIONS</t>
  </si>
  <si>
    <r>
      <rPr>
        <b/>
        <sz val="11"/>
        <color theme="1"/>
        <rFont val="Calibri"/>
        <family val="2"/>
        <scheme val="minor"/>
      </rPr>
      <t>Terms and Conditions/Disclaimer:</t>
    </r>
    <r>
      <rPr>
        <sz val="11"/>
        <color theme="1"/>
        <rFont val="Calibri"/>
        <family val="2"/>
        <scheme val="minor"/>
      </rPr>
      <t xml:space="preserve"> The quantities, numbers, scope, or any other information contained in this document has been complied to the best of our knowledge. By utilizing or deriving any of the information contained in this document, you accept the information, quantities and costs as accurate and waive to any claims for errors in information. Bidding Enterprise LLC does not warranty any of the information contained in this document. The information contained in this document are for informational purpose only and to be used as a guideline for quantities and pricing. It is the responsibility of the contractor performing the work to review quantities and bid documents and finalize pricing and materials based on current prices.</t>
    </r>
  </si>
  <si>
    <t>SPLICE PULLBOX</t>
  </si>
  <si>
    <t>SCOTCHLOCK CONNECTOR</t>
  </si>
  <si>
    <t>COMPRESSION CONNECTOR</t>
  </si>
  <si>
    <r>
      <rPr>
        <b/>
        <sz val="11"/>
        <rFont val="Calibri"/>
        <family val="2"/>
        <scheme val="minor"/>
      </rPr>
      <t>Terms and Conditions/Disclaimer:</t>
    </r>
    <r>
      <rPr>
        <sz val="11"/>
        <rFont val="Calibri"/>
        <family val="2"/>
        <scheme val="minor"/>
      </rPr>
      <t xml:space="preserve"> The quantities, numbers, scope, or any other information contained in this document has been complied to the best of our knowledge. By utilizing or deriving any of the information contained in this document, you accept the information, quantities and costs as accurate and waive to any claims for errors in information. Bidding Enterprise LLC does not warranty any of the information contained in this document. The information contained in this document are for informational purpose only and to be used as a guideline for quantities and pricing. It is the responsibility of the contractor performing the work to review quantities and bid documents and finalize pricing and materials based on current prices.</t>
    </r>
  </si>
  <si>
    <t>CONDUITS - EQUIPMENT</t>
  </si>
  <si>
    <t>CONDUCTORS - EQUIPMENT</t>
  </si>
  <si>
    <t xml:space="preserve"> FIRE ALARM SYSTEM</t>
  </si>
  <si>
    <t>COAX &amp; CAT5 CABLING FOR THE DATA SYSTEM IS EXCLUDED</t>
  </si>
  <si>
    <t>2"C FLEX S</t>
  </si>
  <si>
    <t>1 1/4"C FLEX S</t>
  </si>
  <si>
    <t>#1/0 THHN</t>
  </si>
  <si>
    <t>#4/0 THHN</t>
  </si>
  <si>
    <t>#4 THHN</t>
  </si>
  <si>
    <t>#6 THHN</t>
  </si>
  <si>
    <t>#8 THHN</t>
  </si>
  <si>
    <t>3/4" X 10' GROUND ROD</t>
  </si>
  <si>
    <t xml:space="preserve">GROUND BUS </t>
  </si>
  <si>
    <t xml:space="preserve">15A/1P DISCONNECT SWITCH </t>
  </si>
  <si>
    <t xml:space="preserve">20A/1P DISCONNECT SWITCH </t>
  </si>
  <si>
    <t>20A/1P DISCONNECT SWITCH WEATHERPROOF NEMA 3R</t>
  </si>
  <si>
    <t xml:space="preserve">20A/2P DISCONNECT SWITCH </t>
  </si>
  <si>
    <t>20A/2P DISCONNECT SWITCH WEATHERPROOF NEMA 3R</t>
  </si>
  <si>
    <t xml:space="preserve">30A/2P DISCONNECT SWITCH </t>
  </si>
  <si>
    <t>100A/3P DISCONNECT SWITCH WEATHERPROOF NEMA 3R</t>
  </si>
  <si>
    <t>15A/1P CIRCUIT BREAKER</t>
  </si>
  <si>
    <t>15A/2P CIRCUIT BREAKER</t>
  </si>
  <si>
    <t>20A/1P CIRCUIT BREAKER</t>
  </si>
  <si>
    <t>20A/2P CIRCUIT BREAKER</t>
  </si>
  <si>
    <t>30A/2P CIRCUIT BREAKER</t>
  </si>
  <si>
    <t>50AT/3P/125AF CIRCUIT BREAKER</t>
  </si>
  <si>
    <t>225AT/3P/225AF CIRCUIT BREAKER</t>
  </si>
  <si>
    <t>600A MAIN CIRCUIT BREAKER</t>
  </si>
  <si>
    <t>PANEL A1A, _x000D_
225A MLO, (2 SECTIONS), 208/120V, 3PH, 4W, 42 KAIC, NEMA 1</t>
  </si>
  <si>
    <t>PANEL MDP, _x000D_
600A MCB, 208/120V, 3PH, 4W, 42 KAIC NEMA 1</t>
  </si>
  <si>
    <t>CONNECTION FOR AHU</t>
  </si>
  <si>
    <t>CONNECTION FOR DOOR MOTOR</t>
  </si>
  <si>
    <t>CONNECTION FOR DWH</t>
  </si>
  <si>
    <t>CONNECTION FOR EXHAUST FAN</t>
  </si>
  <si>
    <t>CONNECTION FOR GUH</t>
  </si>
  <si>
    <t>CONNECTION FOR HAND DRYER</t>
  </si>
  <si>
    <t>CONNECTION FOR UH</t>
  </si>
  <si>
    <t>PRECAST VAULT AS DIRECTED BY PSE&amp;G</t>
  </si>
  <si>
    <t>36"DEEP X 42"WIDTH TRENCHING &amp; BACKFILLING</t>
  </si>
  <si>
    <t>CAT5E</t>
  </si>
  <si>
    <t>DUPLEX RECEPTACLE GFI</t>
  </si>
  <si>
    <t xml:space="preserve">ELECTRICAL HAND HOLE </t>
  </si>
  <si>
    <t>FLOOR BOX,_x000D_
•(1) DUPLEX RECEPTACLE _x000D_
•(1) TELE/DATA OUTLET</t>
  </si>
  <si>
    <t>JUNCTION BOX WEATHERPROOF FOR FUTURE EV CHARGER</t>
  </si>
  <si>
    <t>JUNCTION BOX WEATHERPROOF FOR SITE SIGNAGE</t>
  </si>
  <si>
    <t xml:space="preserve">MOTOR RATED SWITCH </t>
  </si>
  <si>
    <t xml:space="preserve">MOTOR RATED SWITCH WEATHERPROOF </t>
  </si>
  <si>
    <t>A1, _x000D_
2'X2'  FIXTURE_x000D_
ELITE LIGHTING #22-FPL-BL-LED-3000-DIM10-MVOLT-35K-85</t>
  </si>
  <si>
    <t>A2, _x000D_
2'X4'  FIXTURE_x000D_
ELITE LIGHTING #24-OAT1-LED-3000L/4000L/5000-DIM10-MVOLT-35K/40K/50K-85</t>
  </si>
  <si>
    <t>A4, _x000D_
4' LED STRIP LIGHT _x000D_
ELITE LIGHTING #OLS-R-LED-4-S-4-500L-XX-DIM10-MVOLT-35K-85-XX</t>
  </si>
  <si>
    <t>A5, _x000D_
4' LINEAR STRIP LIGHT FIXTURE_x000D_
ILP LIGHTING #VS4-4L-U-35-FRL</t>
  </si>
  <si>
    <t>A6, _x000D_
4" DOWNLIGHT _x000D_
ELITE LIGHTING #HH4-LED-900L-DIM10-MVOLT-35K-HH4-4501</t>
  </si>
  <si>
    <t>E1, _x000D_
INDOOR BATTERY PACK W/DUAL 9.6V/3W LIGHTING HEADS, NICKEL-CADMIUM BATTERY_x000D_
EVENLITE #TCL-2-W</t>
  </si>
  <si>
    <t>E2, _x000D_
INDOOR BATTERY PACK W/DUAL 9.6V/3W LIGHTING HEADS, NICKEL-CADMIUM BATTERY. WHITE HOUSING, PROVIDE REMOTE CAPABILITY TO INTERCONNECTION TO  FIXTURE  TYPE E3_x000D_
EVENLITE #TCL-4-W</t>
  </si>
  <si>
    <t>N2, _x000D_
WALL PACK  LOCATED AT ABOVE BUILDING EXIT FOR EXTERIOR  LIGHTING _x000D_
ELITE LIGHTING #OWP-FC-116-LED-1500L/2800L/4000L -DIM10-120-347V-30K/40K/50K-XX-XX</t>
  </si>
  <si>
    <t>X1, _x000D_
CEILING MOUNTED LED EXIT SIGN WITH INTEGRAL BATTERY 90 MINUTES _x000D_
EVENLITE #TEXZ-EM-R-1C</t>
  </si>
  <si>
    <t>X1, _x000D_
WALL MOUNTED LED EXIT SIGN WITH INTEGRAL BATTERY 90 MINUTES _x000D_
EVENLITE #TEXZ-EM-R-1C</t>
  </si>
  <si>
    <t>D, _x000D_
DAYLIGHT SENSOR</t>
  </si>
  <si>
    <t>DIMMING ROOM CONTROLLER #LMRC-212</t>
  </si>
  <si>
    <t>DIMMING ROOM CONTROLLER #LMRC-213</t>
  </si>
  <si>
    <t>LMZC-301 ZONE CONTROLLER</t>
  </si>
  <si>
    <t xml:space="preserve">M D, _x000D_
WALL MOUNTED DIMMING OCCUPANCY SENSOR </t>
  </si>
  <si>
    <t>M,_x000D_
CEILING MOUNTED OCCUPANCY SENSOR #LMDC-100</t>
  </si>
  <si>
    <t xml:space="preserve">M, _x000D_
WALL MOUNTED OCCUPANCY SENSOR </t>
  </si>
  <si>
    <t>MULTIPOLE CONTACTOR</t>
  </si>
  <si>
    <t>PC, _x000D_
PHOTOCELL</t>
  </si>
  <si>
    <t xml:space="preserve">SL, _x000D_
LIGHT SWITCH </t>
  </si>
  <si>
    <t xml:space="preserve">SLD, _x000D_
DIMMER SWITCH </t>
  </si>
  <si>
    <t>TC, _x000D_
INTERMATIC TIME CLOCK</t>
  </si>
  <si>
    <t>3/4"X8'X4' FIRE RATED PLYWOOD BACK BOARD</t>
  </si>
  <si>
    <t>COMMUNICATION HANDHOLE</t>
  </si>
  <si>
    <t>COMMUNICATION SYSTEM OUTLET</t>
  </si>
  <si>
    <t>TELEVISION OUTLET</t>
  </si>
  <si>
    <t xml:space="preserve">ACCESS CONTROL PANEL </t>
  </si>
  <si>
    <t>CR, _x000D_
CARD READER</t>
  </si>
  <si>
    <t>ES, _x000D_
ELECTRIC DOOR STRIKE</t>
  </si>
  <si>
    <t>PUSH BUTTONS</t>
  </si>
  <si>
    <t>F, _x000D_
FIRE ALARM MANUAL PULL STATION</t>
  </si>
  <si>
    <t>FF, _x000D_
FIRE ALARM HORN/FLASHING  LIGHT CEILING MOUNTED</t>
  </si>
  <si>
    <t>FF, _x000D_
FIRE ALARM HORN/FLASHING  LIGHT WALL MOUNTED</t>
  </si>
  <si>
    <t>FIRE ALARM ANNUNCIATOR</t>
  </si>
  <si>
    <t xml:space="preserve">FIRE ALARM CONTROL PANEL </t>
  </si>
  <si>
    <t>FIRE ALARM FLASHING LIGHT</t>
  </si>
  <si>
    <t xml:space="preserve">FIRE ALARM FLASHING LIGHT </t>
  </si>
  <si>
    <t>FIRE ALARM SYSTEM</t>
  </si>
  <si>
    <t xml:space="preserve">MC CABLE IS USED OVER ALL  BRANCH AND HOMERUN IN SMALLER THAN #8  GAUGE WHICH IS MECHANICAL EQUIPMENT, LIGHTING, AND POWER RECEPTACLE </t>
  </si>
  <si>
    <t>46" DEEP X 24"WIDTH TRENCHING &amp; BACKFILLING</t>
  </si>
  <si>
    <t>46" DEEP 36"WIDTH TRENCHING &amp; BACKFILLING</t>
  </si>
  <si>
    <t>46" DEEP 42"WIDTH TRENCHING &amp; BACKFILLING</t>
  </si>
  <si>
    <t>48"DEEPX48'WIDTH TRENCHING &amp; BACKFILLING</t>
  </si>
  <si>
    <t>A3, _x000D_
8' LINEAR STRIP PENDANT  LIGHT FIXTURE_x000D_
ELITE LIGHTING #OLS-D-LED-4-S-8-500L-XX-DIM10-MVOLT-35K-85-XX</t>
  </si>
  <si>
    <t>E3, _x000D_
OUTDOOR DUAL REMOTE HEAD 9.6V/3W LED LIGHTING HEAD_x000D_
EVENLITE #PRWLED2-MV</t>
  </si>
  <si>
    <t>N1, 
EXTERIOR WALL SCONE  LOCATED AT MAIN ENTRANCE FOR EXTERIOR LIGHTING 
Alva LIGHTING #TESSIE-SLOTTED-30-XX-3500</t>
  </si>
  <si>
    <t>CONNECTION FOR RTU</t>
  </si>
  <si>
    <t>PHOTOSENSOR LMS-500</t>
  </si>
  <si>
    <t xml:space="preserve">D PE, _x000D_
SMOKE PHOTOELECTRIC AUTOMATIC DETECTOR </t>
  </si>
  <si>
    <t>MOTORIZED DAMPER</t>
  </si>
  <si>
    <t>REMOVAL OF ALL ELECTRICAL DEVICES IN THIS AREA</t>
  </si>
  <si>
    <t xml:space="preserve">CONTROL PANEL </t>
  </si>
  <si>
    <t>JUNCTION BOX FOR LIGHT</t>
  </si>
  <si>
    <t>6' HANGING WIRE</t>
  </si>
  <si>
    <t>EARTH QUAKE CLIPS</t>
  </si>
  <si>
    <t>125AT/3P/125AF CIRCUIT BREAKER TYPE HACR</t>
  </si>
  <si>
    <t>70AT/3P/125AF CIRCUIT BREAKER TYPR HACR</t>
  </si>
  <si>
    <t>PULL STRING</t>
  </si>
  <si>
    <t>#350 THW</t>
  </si>
  <si>
    <t>NEUTRAL BAR</t>
  </si>
  <si>
    <t>UTILITY COMPANY APPROVED CT CABINET AND METER (INSTALL ONLY)</t>
  </si>
  <si>
    <t>UTILITY COMPANY TRANSFORMER (INSTALL ONLY)</t>
  </si>
  <si>
    <t xml:space="preserve">#10/2C SOLID MC </t>
  </si>
  <si>
    <t>#12/2C SOLID MC</t>
  </si>
  <si>
    <t>#14/2C SOLID MC</t>
  </si>
  <si>
    <t>SAWCUTTING AND PATCHING</t>
  </si>
  <si>
    <t>DUPLEX RECEPTACLE GFCI WP</t>
  </si>
  <si>
    <t>BACK BOX</t>
  </si>
  <si>
    <t>SQ FT</t>
  </si>
  <si>
    <t xml:space="preserve">DUPLEX RECEPTACLE GFI/WEATHERPROOF 
•CAST METAL, 2-GANG, NEMA 3R JUNCTION BOX WITH THREADED HUBS.
•WEATHERPROOF COVER 
•(2) 18" RGS CONDUIT FOR SUPPORT </t>
  </si>
  <si>
    <t xml:space="preserve">S, SINGLE POLE TOGGLE SWITCH </t>
  </si>
  <si>
    <t>#14/2C FPLP CABLE</t>
  </si>
  <si>
    <t>QUOTATION FOR LIGHTING CONTROLS</t>
  </si>
  <si>
    <t>#2/0 BARE COPPER - 19-STRAND</t>
  </si>
  <si>
    <t># 6 BARE COPPER -  7-STRAND</t>
  </si>
  <si>
    <t>5"     CONDUIT - PVC40</t>
  </si>
  <si>
    <t>5"     ELBOW 90 DEG - RMC - GALV</t>
  </si>
  <si>
    <t>5"     LOCKNUT - STEEL</t>
  </si>
  <si>
    <t>5"     COUPLING - PVC</t>
  </si>
  <si>
    <t>5"     ADAPTER FEM - PVC</t>
  </si>
  <si>
    <t>4"     CONDUIT - EMT</t>
  </si>
  <si>
    <t>4"     ELBOW 90 DEG - EMT</t>
  </si>
  <si>
    <t>4"     CONN SS STL - EMT</t>
  </si>
  <si>
    <t>4"     COUPLING SS STL - EMT</t>
  </si>
  <si>
    <t>4"     BUSHING - PLASTIC</t>
  </si>
  <si>
    <t>4"     1-H STRAP - RMC / EMT- STEEL</t>
  </si>
  <si>
    <t>3/8-16x 2 1/4 WEDGE ANCHOR - 1 1/2" MIN DEPTH</t>
  </si>
  <si>
    <t>4"     CONDUIT - PVC40</t>
  </si>
  <si>
    <t>4"     ELBOW 90 DEG - RMC - GALV</t>
  </si>
  <si>
    <t>4"     LOCKNUT - STEEL</t>
  </si>
  <si>
    <t>4"     COUPLING - PVC</t>
  </si>
  <si>
    <t>4"     ADAPTER FEM - PVC</t>
  </si>
  <si>
    <t>2 1/2" CONDUIT - EMT</t>
  </si>
  <si>
    <t>2 1/2" ELBOW 90 DEG - EMT</t>
  </si>
  <si>
    <t>2 1/2" CONN SS STL - EMT</t>
  </si>
  <si>
    <t>2 1/2" COUPLING SS STL - EMT</t>
  </si>
  <si>
    <t>2 1/2" BUSHING - PLASTIC</t>
  </si>
  <si>
    <t>2 1/2" 1-H STRAP - RMC / EMT- STEEL</t>
  </si>
  <si>
    <t>2"     CONDUIT - EMT</t>
  </si>
  <si>
    <t>2"     ELBOW 90 DEG - EMT</t>
  </si>
  <si>
    <t>2"     CONN SS STL - EMT</t>
  </si>
  <si>
    <t>2"     COUPLING SS STL - EMT</t>
  </si>
  <si>
    <t>2"     BUSHING - PLASTIC</t>
  </si>
  <si>
    <t>2"     1-H STRAP - EMT - STEEL</t>
  </si>
  <si>
    <t>1/4-20x 1 3/4 WEDGE ANCHOR - 1 1/8" MIN DEPTH</t>
  </si>
  <si>
    <t>2"     CONDUIT - PVC40</t>
  </si>
  <si>
    <t>2"     ELBOW 90 DEG - RMC - GALV</t>
  </si>
  <si>
    <t>2"     LOCKNUT - STEEL</t>
  </si>
  <si>
    <t>2"     COUPLING - PVC</t>
  </si>
  <si>
    <t>2"     ADAPTER FEM - PVC</t>
  </si>
  <si>
    <t>2"     CONDUIT - RMC - GALV</t>
  </si>
  <si>
    <t>2"     COUPLING - RMC - GALV</t>
  </si>
  <si>
    <t>2"     MEASURE CUT &amp; THREAD LABOR - RMC - GALV</t>
  </si>
  <si>
    <t>2"     SPRING STL CONDUIT CLAMP W/ BOLT</t>
  </si>
  <si>
    <t>1 1/4" CONDUIT - EMT</t>
  </si>
  <si>
    <t>1 1/4" CONN SS STL - EMT</t>
  </si>
  <si>
    <t>1 1/4" COUPLING SS STL - EMT</t>
  </si>
  <si>
    <t>1 1/4" BUSHING - PLASTIC</t>
  </si>
  <si>
    <t>1 1/4" 1-H STRAP - EMT - STEEL</t>
  </si>
  <si>
    <t xml:space="preserve">  3/4" CONDUIT - EMT</t>
  </si>
  <si>
    <t xml:space="preserve">  3/4" CONN SS STL - EMT</t>
  </si>
  <si>
    <t xml:space="preserve">  3/4" COUPLING SS STL - EMT</t>
  </si>
  <si>
    <t xml:space="preserve">  3/4" 1-H STRAP - EMT - STEEL</t>
  </si>
  <si>
    <t xml:space="preserve">  3/4" CONDUIT - PVC40</t>
  </si>
  <si>
    <t xml:space="preserve">  3/4" ELBOW 90 DEG - RMC - GALV</t>
  </si>
  <si>
    <t xml:space="preserve">  3/4" LOCKNUT - STEEL</t>
  </si>
  <si>
    <t xml:space="preserve">  3/4" COUPLING - PVC</t>
  </si>
  <si>
    <t xml:space="preserve">  3/4" ADAPTER FEM - PVC</t>
  </si>
  <si>
    <t xml:space="preserve">  3/4" CONDUIT - RMC - GALV</t>
  </si>
  <si>
    <t xml:space="preserve">  3/4" MEASURE CUT &amp; THREAD LABOR - RMC - GALV</t>
  </si>
  <si>
    <t xml:space="preserve">  3/4" 1-H STRAP - RMC - MALL</t>
  </si>
  <si>
    <t>4 9/16x 1 15/16" DEEP CAST BOX W/ 4x   3/4" HUBS - CI</t>
  </si>
  <si>
    <t>COVER ROUND BLANK - CI</t>
  </si>
  <si>
    <t>#8  TO #10x   7/8 PLAS ANCHOR (3/16)</t>
  </si>
  <si>
    <t>#10x 1     P/H SELF-TAP SCREW</t>
  </si>
  <si>
    <t>DUPLEX RECEPTACLE</t>
  </si>
  <si>
    <t>4x 1 1/2" SQ BOX COMB KO</t>
  </si>
  <si>
    <t>4" SQ 1G PLSTR RING 5/8" RISE</t>
  </si>
  <si>
    <t>GROUND SCREW W/ INSUL #12 LEAD</t>
  </si>
  <si>
    <t>#10x   3/4 P/H SELF-TAP SCREW</t>
  </si>
  <si>
    <t>1G DUPLEX REC PLATE - PLASTIC IVY</t>
  </si>
  <si>
    <t>1G DECOR WP PLATE - DEVICE MNT VERT - ALUM</t>
  </si>
  <si>
    <t>QUAD RECEPTACLE</t>
  </si>
  <si>
    <t>4" SQ 2G PLSTR RING 5/8" RISE</t>
  </si>
  <si>
    <t>2G DUPLEX REC PLATE - PLASTIC IVY</t>
  </si>
  <si>
    <t>1 1/4" CONDUIT - RMC - GALV</t>
  </si>
  <si>
    <t>1 1/4" COUPLING - RMC - GALV</t>
  </si>
  <si>
    <t>1 1/4" ELBOW 90 DEG - RMC - GALV</t>
  </si>
  <si>
    <t>1 1/4" LOCKNUT - STEEL</t>
  </si>
  <si>
    <t>1 1/4" MEASURE CUT &amp; THREAD LABOR - RMC - GALV</t>
  </si>
  <si>
    <t>1 1/2" EMT &amp; 1 1/4" RMC / IMC SPRING STL CLAMP W/ BOLT</t>
  </si>
  <si>
    <t>1G TGL SWITCH PLATE - PLASTIC IVY</t>
  </si>
  <si>
    <t>1G VERT MNT STD DEPTH WP TOGGLE SW CVR</t>
  </si>
  <si>
    <t>QUOTATION FOR FIRE ALARM SYSTEM</t>
  </si>
  <si>
    <t>ADD QUOTATION FOR LIGHTING FIXTURES, CONTROLS, FA SYSTEM &amp; SWITCHGEAR</t>
  </si>
  <si>
    <t>THE ESTIMATE INCLUDES MATERIAL PRICES (EXCEPT FOR QUOTED ITEMS - LIGHTING FIXTURES, CONTROLS, FA SYSTEM AND SWITCHGEAR)</t>
  </si>
  <si>
    <t>COST &amp; INSTALLATION OF LOW VOLTAGE AND SECURITY SYSTEM DEVICES IS NOT INCLUDED</t>
  </si>
  <si>
    <t>FURNISHED BY OTHER INSTALL BY EC</t>
  </si>
  <si>
    <t>SL5, 
SWITCH SCENE SELECTOR #LMSW-241</t>
  </si>
  <si>
    <t xml:space="preserve">FLOW SWITCH MONITORING MODULE </t>
  </si>
  <si>
    <t xml:space="preserve">TAMPER SWITCH MONITORING MODULE </t>
  </si>
  <si>
    <t>N3
LINEAR STRIP LOCATED ON ROOF OF ADA RAMP
METALUMEN #RM4DOD1L35K-4PC-SA-L2-1-S-1-VH</t>
  </si>
  <si>
    <t>CAD WELD CONNECTION</t>
  </si>
  <si>
    <t>GROUNDING LUGD</t>
  </si>
  <si>
    <t xml:space="preserve">SITE LIGHTING SHALL BE DESIGNED BY OTHER, SO WE HAVE NOT INCLUDED IN OUR ESTIMATE. </t>
  </si>
  <si>
    <t>RECEPTACLE BRACKET SL18 W/(8) SCREWS EACH</t>
  </si>
  <si>
    <t>CABLE SUPPORT CU6 W/(2) SCREWS EACH</t>
  </si>
  <si>
    <t xml:space="preserve">#10 THHN </t>
  </si>
  <si>
    <t xml:space="preserve">#12 THHN </t>
  </si>
  <si>
    <t xml:space="preserve">#14 THHN </t>
  </si>
  <si>
    <t>4x 2 1/8" SQ BOX COMB KO W/ nVGR1ent CADDY Model #TSB</t>
  </si>
  <si>
    <t xml:space="preserve">PROJECT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</si>
</sst>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_-* #,##0_-;\-* #,##0_-;_-* &quot;-&quot;_-;_-@_-"/>
    <numFmt numFmtId="165" formatCode="_-* #,##0.00_-;\-* #,##0.00_-;_-* &quot;-&quot;??_-;_-@_-"/>
    <numFmt numFmtId="166" formatCode="_-[$$-409]* #,##0.00_ ;_-[$$-409]* \-#,##0.00\ ;_-[$$-409]* &quot;-&quot;??_ ;_-@_ "/>
    <numFmt numFmtId="167" formatCode="_-* #,##0.00_-;\-* #,##0.00_-;_-* &quot;-&quot;_-;_-@_-"/>
    <numFmt numFmtId="168" formatCode="_-[$$-409]* #,##0_ ;_-[$$-409]* \-#,##0\ ;_-[$$-409]* &quot;-&quot;??_ ;_-@_ "/>
    <numFmt numFmtId="169" formatCode="_-* #,##0.0000_-;\-* #,##0.0000_-;_-* &quot;-&quot;??_-;_-@_-"/>
    <numFmt numFmtId="170" formatCode="_(&quot;$&quot;* #,##0_);_(&quot;$&quot;* \(#,##0\);_(&quot;$&quot;* &quot;-&quot;??_);_(@_)"/>
    <numFmt numFmtId="171" formatCode="0.000%"/>
  </numFmts>
  <fonts count="16" x14ac:knownFonts="1">
    <font>
      <sz val="11"/>
      <color theme="1"/>
      <name val="Calibri"/>
      <family val="2"/>
      <scheme val="minor"/>
    </font>
    <font>
      <sz val="11"/>
      <color theme="1"/>
      <name val="Calibri"/>
      <family val="2"/>
      <scheme val="minor"/>
    </font>
    <font>
      <sz val="12"/>
      <name val="Arial"/>
      <family val="2"/>
    </font>
    <font>
      <sz val="11"/>
      <name val="Calibri"/>
      <family val="2"/>
      <scheme val="minor"/>
    </font>
    <font>
      <b/>
      <sz val="11"/>
      <name val="Calibri"/>
      <family val="2"/>
      <scheme val="minor"/>
    </font>
    <font>
      <b/>
      <sz val="11"/>
      <color theme="1"/>
      <name val="Calibri"/>
      <family val="2"/>
      <scheme val="minor"/>
    </font>
    <font>
      <b/>
      <sz val="12"/>
      <name val="Calibri"/>
      <family val="2"/>
      <scheme val="minor"/>
    </font>
    <font>
      <sz val="11"/>
      <color rgb="FF000000"/>
      <name val="Calibri"/>
      <family val="2"/>
      <scheme val="minor"/>
    </font>
    <font>
      <b/>
      <sz val="14"/>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i/>
      <sz val="12"/>
      <name val="Calibri"/>
      <family val="2"/>
      <scheme val="minor"/>
    </font>
    <font>
      <b/>
      <i/>
      <sz val="12"/>
      <color theme="1"/>
      <name val="Calibri"/>
      <family val="2"/>
      <scheme val="minor"/>
    </font>
    <font>
      <i/>
      <sz val="11"/>
      <color theme="1"/>
      <name val="Calibri"/>
      <family val="2"/>
      <scheme val="minor"/>
    </font>
    <font>
      <b/>
      <sz val="14"/>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9BC9E"/>
        <bgColor indexed="64"/>
      </patternFill>
    </fill>
    <fill>
      <patternFill patternType="solid">
        <fgColor rgb="FFFFC000"/>
        <bgColor indexed="64"/>
      </patternFill>
    </fill>
    <fill>
      <patternFill patternType="solid">
        <fgColor rgb="FFFFFF00"/>
        <bgColor indexed="64"/>
      </patternFill>
    </fill>
    <fill>
      <gradientFill degree="45">
        <stop position="0">
          <color theme="1" tint="0.1490218817712943"/>
        </stop>
        <stop position="1">
          <color rgb="FFB9282E"/>
        </stop>
      </gradientFill>
    </fill>
    <fill>
      <gradientFill degree="45">
        <stop position="0">
          <color theme="0"/>
        </stop>
        <stop position="1">
          <color rgb="FFB3B4B6"/>
        </stop>
      </gradientFill>
    </fill>
  </fills>
  <borders count="5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auto="1"/>
      </top>
      <bottom style="medium">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auto="1"/>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0" fontId="15" fillId="6" borderId="1" applyBorder="0">
      <alignment horizontal="center" vertical="center" wrapText="1"/>
    </xf>
    <xf numFmtId="166" fontId="9" fillId="7" borderId="12" applyBorder="0">
      <alignment horizontal="center" vertical="center"/>
    </xf>
  </cellStyleXfs>
  <cellXfs count="372">
    <xf numFmtId="0" fontId="0" fillId="0" borderId="0" xfId="0"/>
    <xf numFmtId="9" fontId="3" fillId="2" borderId="9" xfId="2" applyFont="1" applyFill="1" applyBorder="1" applyAlignment="1">
      <alignment horizontal="center" vertical="center"/>
    </xf>
    <xf numFmtId="0" fontId="1" fillId="2" borderId="9" xfId="0" applyFont="1" applyFill="1" applyBorder="1" applyAlignment="1">
      <alignment horizontal="center" vertical="center"/>
    </xf>
    <xf numFmtId="0" fontId="0" fillId="2" borderId="9" xfId="0" applyFill="1" applyBorder="1" applyAlignment="1">
      <alignment horizontal="center" vertical="center"/>
    </xf>
    <xf numFmtId="0" fontId="0" fillId="0" borderId="9" xfId="0" applyBorder="1" applyAlignment="1">
      <alignment horizontal="left" vertical="center" wrapText="1"/>
    </xf>
    <xf numFmtId="166" fontId="0" fillId="0" borderId="9" xfId="0" applyNumberFormat="1" applyBorder="1" applyAlignment="1">
      <alignment horizontal="center" vertical="center"/>
    </xf>
    <xf numFmtId="0" fontId="1" fillId="2" borderId="11" xfId="0" applyFont="1" applyFill="1" applyBorder="1" applyAlignment="1">
      <alignment horizontal="left" vertical="center" wrapText="1"/>
    </xf>
    <xf numFmtId="0" fontId="1" fillId="0" borderId="15" xfId="0" applyFont="1" applyBorder="1" applyAlignment="1">
      <alignment horizontal="left" vertical="center" wrapText="1"/>
    </xf>
    <xf numFmtId="0" fontId="0" fillId="0" borderId="14" xfId="0" applyBorder="1" applyAlignment="1">
      <alignment horizontal="center" vertical="center"/>
    </xf>
    <xf numFmtId="0" fontId="1" fillId="0" borderId="14" xfId="0" applyFont="1" applyBorder="1" applyAlignment="1">
      <alignment horizontal="center" vertical="center"/>
    </xf>
    <xf numFmtId="0" fontId="1" fillId="0" borderId="11" xfId="0" applyFont="1" applyBorder="1" applyAlignment="1">
      <alignment horizontal="left" vertical="center" wrapText="1"/>
    </xf>
    <xf numFmtId="0" fontId="0" fillId="0" borderId="8" xfId="0" applyBorder="1" applyAlignment="1">
      <alignment horizontal="left" vertical="center" wrapText="1"/>
    </xf>
    <xf numFmtId="0" fontId="1" fillId="0" borderId="0" xfId="0" applyFont="1" applyAlignment="1">
      <alignment vertical="center"/>
    </xf>
    <xf numFmtId="9" fontId="3" fillId="2" borderId="8" xfId="2" applyFont="1" applyFill="1" applyBorder="1" applyAlignment="1">
      <alignment horizontal="center" vertical="center"/>
    </xf>
    <xf numFmtId="0" fontId="1" fillId="2" borderId="8" xfId="0" applyFont="1" applyFill="1" applyBorder="1" applyAlignment="1">
      <alignment horizontal="center" vertical="center"/>
    </xf>
    <xf numFmtId="9" fontId="3" fillId="2" borderId="11" xfId="2" applyFont="1" applyFill="1" applyBorder="1" applyAlignment="1">
      <alignment horizontal="center" vertical="center"/>
    </xf>
    <xf numFmtId="0" fontId="1" fillId="2" borderId="11" xfId="0" applyFont="1" applyFill="1" applyBorder="1" applyAlignment="1">
      <alignment horizontal="center" vertical="center"/>
    </xf>
    <xf numFmtId="0" fontId="4" fillId="0" borderId="3" xfId="0" applyFont="1" applyBorder="1" applyAlignment="1">
      <alignment horizontal="center" vertical="center" wrapText="1"/>
    </xf>
    <xf numFmtId="0" fontId="0" fillId="0" borderId="18" xfId="0" applyBorder="1" applyAlignment="1">
      <alignment horizontal="center" vertical="center"/>
    </xf>
    <xf numFmtId="0" fontId="0" fillId="0" borderId="9" xfId="0" applyBorder="1" applyAlignment="1">
      <alignment vertical="center"/>
    </xf>
    <xf numFmtId="9" fontId="0" fillId="0" borderId="9" xfId="2" applyFont="1" applyBorder="1" applyAlignment="1">
      <alignment horizontal="center" vertical="center"/>
    </xf>
    <xf numFmtId="0" fontId="3" fillId="2" borderId="9" xfId="3" applyFont="1" applyFill="1" applyBorder="1" applyAlignment="1">
      <alignment horizontal="center" vertical="center"/>
    </xf>
    <xf numFmtId="0" fontId="0" fillId="0" borderId="0" xfId="0" applyAlignment="1">
      <alignment vertical="center"/>
    </xf>
    <xf numFmtId="0" fontId="1" fillId="0" borderId="18" xfId="0" applyFont="1" applyBorder="1" applyAlignment="1">
      <alignment horizontal="center" vertical="center"/>
    </xf>
    <xf numFmtId="0" fontId="0" fillId="0" borderId="9" xfId="0" applyBorder="1" applyAlignment="1">
      <alignment vertical="center" wrapText="1"/>
    </xf>
    <xf numFmtId="0" fontId="1" fillId="0" borderId="26" xfId="0" applyFont="1" applyBorder="1" applyAlignment="1">
      <alignment horizontal="center" vertical="center"/>
    </xf>
    <xf numFmtId="44" fontId="1" fillId="0" borderId="0" xfId="0" applyNumberFormat="1" applyFont="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4" fillId="0" borderId="3" xfId="0" applyFont="1" applyBorder="1" applyAlignment="1">
      <alignment horizontal="center" vertical="center"/>
    </xf>
    <xf numFmtId="167" fontId="5" fillId="0" borderId="3" xfId="4" applyNumberFormat="1" applyFont="1" applyBorder="1" applyAlignment="1">
      <alignment horizontal="center" vertical="center" wrapText="1"/>
    </xf>
    <xf numFmtId="1" fontId="1" fillId="0" borderId="37" xfId="4" applyNumberFormat="1" applyBorder="1" applyAlignment="1">
      <alignment horizontal="center" vertical="center"/>
    </xf>
    <xf numFmtId="0" fontId="1" fillId="0" borderId="35" xfId="4" applyBorder="1" applyAlignment="1">
      <alignment horizontal="center" vertical="center"/>
    </xf>
    <xf numFmtId="0" fontId="1" fillId="0" borderId="36" xfId="4" applyBorder="1" applyAlignment="1">
      <alignment horizontal="center" vertical="center"/>
    </xf>
    <xf numFmtId="0" fontId="0" fillId="0" borderId="27" xfId="0" applyBorder="1" applyAlignment="1">
      <alignment horizontal="center" vertical="center"/>
    </xf>
    <xf numFmtId="0" fontId="9" fillId="0" borderId="18" xfId="0" applyFont="1" applyBorder="1" applyAlignment="1">
      <alignment horizontal="center" vertical="center"/>
    </xf>
    <xf numFmtId="0" fontId="9" fillId="0" borderId="27" xfId="0" applyFont="1" applyBorder="1" applyAlignment="1">
      <alignment horizontal="center" vertical="center"/>
    </xf>
    <xf numFmtId="9" fontId="6" fillId="2" borderId="13" xfId="2" applyFont="1" applyFill="1" applyBorder="1" applyAlignment="1">
      <alignment horizontal="center" vertical="center"/>
    </xf>
    <xf numFmtId="0" fontId="0" fillId="2" borderId="11" xfId="0" applyFill="1" applyBorder="1" applyAlignment="1">
      <alignment horizontal="center" vertical="center"/>
    </xf>
    <xf numFmtId="9" fontId="0" fillId="0" borderId="11" xfId="2" applyFont="1" applyBorder="1" applyAlignment="1">
      <alignment horizontal="center" vertical="center"/>
    </xf>
    <xf numFmtId="0" fontId="0" fillId="0" borderId="11" xfId="0" applyBorder="1" applyAlignment="1">
      <alignment vertical="center" wrapText="1"/>
    </xf>
    <xf numFmtId="0" fontId="14" fillId="0" borderId="42" xfId="0" applyFont="1" applyBorder="1" applyAlignment="1">
      <alignment vertical="center"/>
    </xf>
    <xf numFmtId="0" fontId="14" fillId="0" borderId="10" xfId="0" applyFont="1" applyBorder="1" applyAlignment="1">
      <alignment vertical="center"/>
    </xf>
    <xf numFmtId="1" fontId="0" fillId="0" borderId="9" xfId="0" applyNumberFormat="1" applyBorder="1" applyAlignment="1">
      <alignment horizontal="center" vertical="center"/>
    </xf>
    <xf numFmtId="1" fontId="1" fillId="2" borderId="9" xfId="0" applyNumberFormat="1" applyFont="1" applyFill="1" applyBorder="1" applyAlignment="1">
      <alignment horizontal="center" vertical="center" wrapText="1"/>
    </xf>
    <xf numFmtId="1" fontId="1" fillId="0" borderId="8" xfId="0" applyNumberFormat="1" applyFont="1" applyBorder="1" applyAlignment="1">
      <alignment horizontal="center" vertical="center" wrapText="1"/>
    </xf>
    <xf numFmtId="1" fontId="1" fillId="0" borderId="14" xfId="0" applyNumberFormat="1" applyFont="1" applyBorder="1" applyAlignment="1">
      <alignment horizontal="center" vertical="center" wrapText="1"/>
    </xf>
    <xf numFmtId="0" fontId="0" fillId="0" borderId="40" xfId="0" applyBorder="1" applyAlignment="1">
      <alignment horizontal="center" vertical="center"/>
    </xf>
    <xf numFmtId="1" fontId="3" fillId="2" borderId="9" xfId="3" applyNumberFormat="1" applyFont="1" applyFill="1" applyBorder="1" applyAlignment="1">
      <alignment horizontal="center" vertical="center"/>
    </xf>
    <xf numFmtId="0" fontId="14" fillId="0" borderId="3" xfId="0" applyFont="1" applyBorder="1" applyAlignment="1">
      <alignment vertical="center"/>
    </xf>
    <xf numFmtId="0" fontId="14" fillId="0" borderId="30" xfId="0" applyFont="1" applyBorder="1" applyAlignment="1">
      <alignment vertical="center"/>
    </xf>
    <xf numFmtId="165" fontId="1" fillId="0" borderId="0" xfId="0" applyNumberFormat="1" applyFont="1" applyAlignment="1">
      <alignment vertical="center"/>
    </xf>
    <xf numFmtId="0" fontId="0" fillId="0" borderId="8" xfId="0" applyBorder="1" applyAlignment="1">
      <alignment vertical="center" wrapText="1"/>
    </xf>
    <xf numFmtId="165" fontId="14" fillId="0" borderId="10" xfId="0" applyNumberFormat="1" applyFont="1" applyBorder="1" applyAlignment="1">
      <alignment vertical="center"/>
    </xf>
    <xf numFmtId="0" fontId="14" fillId="0" borderId="20" xfId="0" applyFont="1" applyBorder="1" applyAlignment="1">
      <alignment vertical="center"/>
    </xf>
    <xf numFmtId="0" fontId="9" fillId="0" borderId="11" xfId="0" applyFont="1" applyBorder="1" applyAlignment="1">
      <alignment vertical="center" wrapText="1"/>
    </xf>
    <xf numFmtId="168" fontId="13" fillId="0" borderId="3" xfId="0" applyNumberFormat="1" applyFont="1" applyBorder="1" applyAlignment="1">
      <alignment vertical="center"/>
    </xf>
    <xf numFmtId="0" fontId="9" fillId="0" borderId="0" xfId="0" applyFont="1" applyAlignment="1">
      <alignment vertical="center"/>
    </xf>
    <xf numFmtId="0" fontId="1" fillId="2" borderId="25" xfId="0" applyFont="1" applyFill="1" applyBorder="1" applyAlignment="1">
      <alignment horizontal="center" vertical="center" wrapText="1"/>
    </xf>
    <xf numFmtId="0" fontId="1" fillId="0" borderId="27" xfId="0" applyFont="1" applyBorder="1" applyAlignment="1">
      <alignment horizontal="center" vertical="center" wrapText="1"/>
    </xf>
    <xf numFmtId="0" fontId="1" fillId="2" borderId="27" xfId="0" applyFont="1" applyFill="1" applyBorder="1" applyAlignment="1">
      <alignment horizontal="center" vertical="center" wrapText="1"/>
    </xf>
    <xf numFmtId="169" fontId="14" fillId="0" borderId="10" xfId="0" applyNumberFormat="1" applyFont="1" applyBorder="1" applyAlignment="1">
      <alignment vertical="center"/>
    </xf>
    <xf numFmtId="0" fontId="14" fillId="0" borderId="44" xfId="0" applyFont="1" applyBorder="1" applyAlignment="1">
      <alignment vertical="center"/>
    </xf>
    <xf numFmtId="0" fontId="1" fillId="0" borderId="9" xfId="0" applyFont="1" applyBorder="1" applyAlignment="1">
      <alignment vertical="center" wrapText="1"/>
    </xf>
    <xf numFmtId="0" fontId="1" fillId="0" borderId="19" xfId="0" applyFont="1" applyBorder="1" applyAlignment="1">
      <alignment vertical="center"/>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Alignment="1">
      <alignment vertical="center" wrapText="1"/>
    </xf>
    <xf numFmtId="167" fontId="1" fillId="0" borderId="19" xfId="4" applyNumberFormat="1" applyBorder="1" applyAlignment="1">
      <alignment horizontal="center" vertical="center"/>
    </xf>
    <xf numFmtId="167" fontId="1" fillId="0" borderId="0" xfId="4" applyNumberFormat="1" applyAlignment="1">
      <alignment horizontal="center" vertical="center"/>
    </xf>
    <xf numFmtId="164" fontId="1" fillId="0" borderId="0" xfId="4" applyNumberFormat="1" applyAlignment="1">
      <alignment vertical="center"/>
    </xf>
    <xf numFmtId="167" fontId="1" fillId="0" borderId="39" xfId="4" applyNumberFormat="1" applyBorder="1" applyAlignment="1">
      <alignment horizontal="center" vertical="center"/>
    </xf>
    <xf numFmtId="0" fontId="14" fillId="0" borderId="24" xfId="0" applyFont="1" applyBorder="1" applyAlignment="1">
      <alignment vertical="center"/>
    </xf>
    <xf numFmtId="0" fontId="14" fillId="0" borderId="0" xfId="0" applyFont="1" applyAlignment="1">
      <alignment vertical="center"/>
    </xf>
    <xf numFmtId="0" fontId="0" fillId="0" borderId="26" xfId="0" applyBorder="1" applyAlignment="1">
      <alignment horizontal="center" vertical="center"/>
    </xf>
    <xf numFmtId="0" fontId="0" fillId="0" borderId="8" xfId="0" applyBorder="1" applyAlignment="1">
      <alignment vertical="center"/>
    </xf>
    <xf numFmtId="0" fontId="1" fillId="0" borderId="14" xfId="0" applyFont="1" applyBorder="1" applyAlignment="1">
      <alignment horizontal="center" vertical="center" wrapText="1"/>
    </xf>
    <xf numFmtId="0" fontId="1" fillId="0" borderId="9" xfId="0" applyFont="1" applyBorder="1" applyAlignment="1">
      <alignment horizontal="left" vertical="center" wrapText="1"/>
    </xf>
    <xf numFmtId="0" fontId="1" fillId="0" borderId="37" xfId="4" applyBorder="1" applyAlignment="1">
      <alignment horizontal="center" vertical="center"/>
    </xf>
    <xf numFmtId="167" fontId="1" fillId="0" borderId="36" xfId="4" applyNumberFormat="1" applyBorder="1" applyAlignment="1">
      <alignment horizontal="center" vertical="center"/>
    </xf>
    <xf numFmtId="1" fontId="8" fillId="0" borderId="4" xfId="0" applyNumberFormat="1" applyFont="1" applyBorder="1" applyAlignment="1">
      <alignment horizontal="center" vertical="center" wrapText="1"/>
    </xf>
    <xf numFmtId="1" fontId="4" fillId="0" borderId="3" xfId="0" applyNumberFormat="1" applyFont="1" applyBorder="1" applyAlignment="1">
      <alignment horizontal="center" vertical="center" wrapText="1"/>
    </xf>
    <xf numFmtId="1" fontId="1" fillId="0" borderId="9" xfId="0" applyNumberFormat="1" applyFont="1" applyBorder="1" applyAlignment="1">
      <alignment horizontal="center" vertical="center" wrapText="1"/>
    </xf>
    <xf numFmtId="1" fontId="0" fillId="0" borderId="11" xfId="0" applyNumberFormat="1" applyBorder="1" applyAlignment="1">
      <alignment horizontal="center" vertical="center"/>
    </xf>
    <xf numFmtId="1" fontId="9" fillId="0" borderId="9" xfId="0" applyNumberFormat="1" applyFont="1" applyBorder="1" applyAlignment="1">
      <alignment horizontal="center" vertical="center"/>
    </xf>
    <xf numFmtId="1" fontId="1" fillId="2" borderId="11" xfId="0" applyNumberFormat="1" applyFont="1" applyFill="1" applyBorder="1" applyAlignment="1">
      <alignment horizontal="center" vertical="center" wrapText="1"/>
    </xf>
    <xf numFmtId="1" fontId="1" fillId="0" borderId="11" xfId="0" applyNumberFormat="1" applyFont="1" applyBorder="1" applyAlignment="1">
      <alignment horizontal="center" vertical="center"/>
    </xf>
    <xf numFmtId="1" fontId="1" fillId="0" borderId="0" xfId="0" applyNumberFormat="1" applyFont="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wrapText="1"/>
    </xf>
    <xf numFmtId="0" fontId="0" fillId="0" borderId="19" xfId="0" applyBorder="1" applyAlignment="1">
      <alignment vertical="center"/>
    </xf>
    <xf numFmtId="0" fontId="0" fillId="0" borderId="0" xfId="0" applyAlignment="1">
      <alignment horizontal="center" vertical="center"/>
    </xf>
    <xf numFmtId="166" fontId="0" fillId="0" borderId="0" xfId="0" applyNumberFormat="1" applyAlignment="1">
      <alignment vertical="center"/>
    </xf>
    <xf numFmtId="0" fontId="0" fillId="0" borderId="20" xfId="0" applyBorder="1" applyAlignment="1">
      <alignment vertical="center"/>
    </xf>
    <xf numFmtId="0" fontId="0" fillId="0" borderId="46" xfId="0" applyBorder="1" applyAlignment="1">
      <alignment horizontal="center" vertical="center"/>
    </xf>
    <xf numFmtId="0" fontId="10" fillId="0" borderId="18" xfId="0" quotePrefix="1" applyFont="1" applyBorder="1" applyAlignment="1">
      <alignment horizontal="center" vertical="center"/>
    </xf>
    <xf numFmtId="166" fontId="9" fillId="0" borderId="10" xfId="0" applyNumberFormat="1" applyFont="1" applyBorder="1" applyAlignment="1">
      <alignment vertical="center"/>
    </xf>
    <xf numFmtId="0" fontId="0" fillId="0" borderId="21" xfId="0" applyBorder="1" applyAlignment="1">
      <alignment horizontal="center" vertical="center"/>
    </xf>
    <xf numFmtId="0" fontId="0" fillId="0" borderId="22" xfId="0" applyBorder="1" applyAlignment="1">
      <alignment vertical="center"/>
    </xf>
    <xf numFmtId="0" fontId="0" fillId="0" borderId="16" xfId="0" applyBorder="1" applyAlignment="1">
      <alignment vertical="center"/>
    </xf>
    <xf numFmtId="0" fontId="0" fillId="0" borderId="17" xfId="0" applyBorder="1" applyAlignment="1">
      <alignment horizontal="center" vertical="center"/>
    </xf>
    <xf numFmtId="0" fontId="0" fillId="0" borderId="17" xfId="0" applyBorder="1" applyAlignment="1">
      <alignment vertical="center"/>
    </xf>
    <xf numFmtId="166" fontId="0" fillId="0" borderId="17" xfId="0" applyNumberFormat="1" applyBorder="1" applyAlignment="1">
      <alignment vertical="center"/>
    </xf>
    <xf numFmtId="0" fontId="0" fillId="0" borderId="24" xfId="0" applyBorder="1" applyAlignment="1">
      <alignment vertical="center"/>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170" fontId="4" fillId="0" borderId="32" xfId="1" applyNumberFormat="1" applyFont="1" applyBorder="1" applyAlignment="1">
      <alignment horizontal="center" vertical="center"/>
    </xf>
    <xf numFmtId="170" fontId="4" fillId="0" borderId="32" xfId="1" applyNumberFormat="1" applyFont="1" applyFill="1" applyBorder="1" applyAlignment="1">
      <alignment horizontal="center" vertical="center" wrapText="1"/>
    </xf>
    <xf numFmtId="170" fontId="4" fillId="0" borderId="33" xfId="1" applyNumberFormat="1" applyFont="1" applyFill="1" applyBorder="1" applyAlignment="1">
      <alignment horizontal="center" vertical="center" wrapText="1"/>
    </xf>
    <xf numFmtId="0" fontId="11" fillId="0" borderId="9" xfId="0" applyFont="1" applyBorder="1" applyAlignment="1">
      <alignment horizontal="center" vertical="center" wrapText="1"/>
    </xf>
    <xf numFmtId="166" fontId="0" fillId="0" borderId="8" xfId="0" applyNumberFormat="1" applyBorder="1" applyAlignment="1">
      <alignment horizontal="center" vertical="center"/>
    </xf>
    <xf numFmtId="166" fontId="0" fillId="0" borderId="30" xfId="0" applyNumberFormat="1" applyBorder="1" applyAlignment="1">
      <alignment horizontal="center" vertical="center"/>
    </xf>
    <xf numFmtId="166" fontId="0" fillId="0" borderId="9" xfId="0" applyNumberFormat="1" applyBorder="1" applyAlignment="1">
      <alignment horizontal="center" vertical="center" wrapText="1"/>
    </xf>
    <xf numFmtId="166" fontId="0" fillId="0" borderId="10" xfId="0" applyNumberFormat="1" applyBorder="1" applyAlignment="1">
      <alignment horizontal="center" vertical="center"/>
    </xf>
    <xf numFmtId="166" fontId="11" fillId="0" borderId="9" xfId="0" applyNumberFormat="1" applyFont="1" applyBorder="1" applyAlignment="1">
      <alignment horizontal="center" vertical="center" wrapText="1"/>
    </xf>
    <xf numFmtId="166" fontId="11" fillId="0" borderId="10" xfId="0" applyNumberFormat="1" applyFont="1" applyBorder="1" applyAlignment="1">
      <alignment horizontal="center" vertical="center" wrapText="1"/>
    </xf>
    <xf numFmtId="166" fontId="0" fillId="0" borderId="22" xfId="0" applyNumberFormat="1" applyBorder="1" applyAlignment="1">
      <alignment horizontal="center" vertical="center"/>
    </xf>
    <xf numFmtId="166" fontId="0" fillId="0" borderId="23" xfId="0" applyNumberFormat="1" applyBorder="1" applyAlignment="1">
      <alignment horizontal="center" vertical="center"/>
    </xf>
    <xf numFmtId="9" fontId="0" fillId="0" borderId="0" xfId="2" applyFont="1" applyFill="1" applyBorder="1" applyAlignment="1">
      <alignment vertical="center"/>
    </xf>
    <xf numFmtId="0" fontId="9" fillId="0" borderId="6" xfId="0" applyFont="1" applyBorder="1" applyAlignment="1">
      <alignment horizontal="left" vertical="center" indent="1"/>
    </xf>
    <xf numFmtId="166" fontId="9" fillId="0" borderId="7" xfId="0" applyNumberFormat="1" applyFont="1" applyBorder="1" applyAlignment="1">
      <alignment vertical="center"/>
    </xf>
    <xf numFmtId="0" fontId="9" fillId="0" borderId="9" xfId="0" applyFont="1" applyBorder="1" applyAlignment="1">
      <alignment horizontal="left" vertical="center" indent="1"/>
    </xf>
    <xf numFmtId="0" fontId="0" fillId="0" borderId="13" xfId="0" applyBorder="1" applyAlignment="1">
      <alignment vertical="center"/>
    </xf>
    <xf numFmtId="166" fontId="9" fillId="0" borderId="52" xfId="0" applyNumberFormat="1" applyFont="1" applyBorder="1" applyAlignment="1">
      <alignment vertical="center"/>
    </xf>
    <xf numFmtId="166" fontId="0" fillId="0" borderId="51" xfId="0" applyNumberFormat="1" applyBorder="1" applyAlignment="1">
      <alignment vertical="center"/>
    </xf>
    <xf numFmtId="0" fontId="9" fillId="0" borderId="11" xfId="0" applyFont="1" applyBorder="1" applyAlignment="1">
      <alignment horizontal="center" vertical="center"/>
    </xf>
    <xf numFmtId="0" fontId="9" fillId="0" borderId="15" xfId="0" applyFont="1" applyBorder="1" applyAlignment="1">
      <alignment horizontal="center" vertical="center"/>
    </xf>
    <xf numFmtId="9" fontId="5" fillId="5" borderId="3" xfId="2" applyFont="1" applyFill="1" applyBorder="1" applyAlignment="1">
      <alignment horizontal="center" vertical="center"/>
    </xf>
    <xf numFmtId="166" fontId="5" fillId="0" borderId="8" xfId="0" applyNumberFormat="1"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0" fillId="0" borderId="9" xfId="0" applyBorder="1" applyAlignment="1">
      <alignment horizontal="center" vertical="center"/>
    </xf>
    <xf numFmtId="166" fontId="0" fillId="0" borderId="10" xfId="0" applyNumberFormat="1" applyBorder="1" applyAlignment="1">
      <alignment vertical="center"/>
    </xf>
    <xf numFmtId="164" fontId="1" fillId="0" borderId="10" xfId="4" applyNumberFormat="1" applyBorder="1" applyAlignment="1">
      <alignment vertical="center"/>
    </xf>
    <xf numFmtId="9" fontId="5" fillId="0" borderId="0" xfId="2" applyFont="1" applyFill="1" applyBorder="1" applyAlignment="1">
      <alignment horizontal="center" vertical="center"/>
    </xf>
    <xf numFmtId="0" fontId="5" fillId="0" borderId="0" xfId="0" applyFont="1" applyAlignment="1">
      <alignment horizontal="left" vertical="center" indent="1"/>
    </xf>
    <xf numFmtId="0" fontId="5" fillId="0" borderId="0" xfId="0" applyFont="1" applyAlignment="1">
      <alignment horizontal="center" vertical="center"/>
    </xf>
    <xf numFmtId="166" fontId="5" fillId="0" borderId="0" xfId="0" applyNumberFormat="1" applyFont="1" applyAlignment="1">
      <alignment vertical="center"/>
    </xf>
    <xf numFmtId="166" fontId="0" fillId="0" borderId="8" xfId="0" applyNumberFormat="1" applyBorder="1" applyAlignment="1">
      <alignment horizontal="center" vertical="center" wrapText="1"/>
    </xf>
    <xf numFmtId="1" fontId="3" fillId="2" borderId="11" xfId="3" applyNumberFormat="1" applyFont="1" applyFill="1" applyBorder="1" applyAlignment="1">
      <alignment horizontal="center" vertical="center"/>
    </xf>
    <xf numFmtId="1" fontId="3" fillId="2" borderId="8" xfId="3" applyNumberFormat="1" applyFont="1" applyFill="1" applyBorder="1" applyAlignment="1">
      <alignment horizontal="center" vertical="center"/>
    </xf>
    <xf numFmtId="164" fontId="1" fillId="0" borderId="30" xfId="4" applyNumberFormat="1" applyBorder="1" applyAlignment="1">
      <alignment vertical="center"/>
    </xf>
    <xf numFmtId="0" fontId="0" fillId="0" borderId="25" xfId="0" applyBorder="1" applyAlignment="1">
      <alignment horizontal="center" vertical="center"/>
    </xf>
    <xf numFmtId="0" fontId="0" fillId="0" borderId="11" xfId="0" applyBorder="1" applyAlignment="1">
      <alignment vertical="center"/>
    </xf>
    <xf numFmtId="9" fontId="0" fillId="0" borderId="15" xfId="2" applyFont="1" applyFill="1" applyBorder="1" applyAlignment="1">
      <alignment vertical="center"/>
    </xf>
    <xf numFmtId="166" fontId="0" fillId="0" borderId="44" xfId="0" applyNumberFormat="1" applyBorder="1" applyAlignment="1">
      <alignment vertical="center"/>
    </xf>
    <xf numFmtId="0" fontId="0" fillId="0" borderId="31" xfId="0" applyBorder="1" applyAlignment="1">
      <alignment horizontal="center" vertical="center"/>
    </xf>
    <xf numFmtId="0" fontId="9" fillId="0" borderId="32" xfId="0" applyFont="1" applyBorder="1" applyAlignment="1">
      <alignment horizontal="left" vertical="center" indent="1"/>
    </xf>
    <xf numFmtId="0" fontId="10" fillId="0" borderId="32" xfId="0" applyFont="1" applyBorder="1" applyAlignment="1">
      <alignment vertical="center"/>
    </xf>
    <xf numFmtId="9" fontId="5" fillId="0" borderId="3" xfId="2" applyFont="1" applyFill="1" applyBorder="1" applyAlignment="1">
      <alignment horizontal="center" vertical="center"/>
    </xf>
    <xf numFmtId="166" fontId="0" fillId="5" borderId="10" xfId="0" applyNumberFormat="1" applyFill="1" applyBorder="1" applyAlignment="1">
      <alignment vertical="center"/>
    </xf>
    <xf numFmtId="0" fontId="0" fillId="5" borderId="3" xfId="0" applyFill="1" applyBorder="1" applyAlignment="1">
      <alignment horizontal="center" vertical="center"/>
    </xf>
    <xf numFmtId="0" fontId="0" fillId="0" borderId="49" xfId="0" applyBorder="1" applyAlignment="1">
      <alignment vertical="center"/>
    </xf>
    <xf numFmtId="0" fontId="0" fillId="0" borderId="50" xfId="0" applyBorder="1" applyAlignment="1">
      <alignment horizontal="center" vertical="center"/>
    </xf>
    <xf numFmtId="0" fontId="0" fillId="0" borderId="50" xfId="0" applyBorder="1" applyAlignment="1">
      <alignment vertical="center"/>
    </xf>
    <xf numFmtId="166" fontId="0" fillId="0" borderId="50" xfId="0" applyNumberFormat="1" applyBorder="1" applyAlignment="1">
      <alignment vertical="center"/>
    </xf>
    <xf numFmtId="0" fontId="0" fillId="0" borderId="42" xfId="0" applyBorder="1" applyAlignment="1">
      <alignment vertical="center"/>
    </xf>
    <xf numFmtId="0" fontId="1" fillId="0" borderId="49" xfId="0" applyFont="1" applyBorder="1" applyAlignment="1">
      <alignment vertical="center"/>
    </xf>
    <xf numFmtId="0" fontId="1" fillId="0" borderId="50" xfId="0" applyFont="1" applyBorder="1" applyAlignment="1">
      <alignment horizontal="center" vertical="center"/>
    </xf>
    <xf numFmtId="0" fontId="1" fillId="0" borderId="50" xfId="0" applyFont="1" applyBorder="1" applyAlignment="1">
      <alignment vertical="center"/>
    </xf>
    <xf numFmtId="0" fontId="1" fillId="0" borderId="50" xfId="0" applyFont="1" applyBorder="1" applyAlignment="1">
      <alignment vertical="center" wrapText="1"/>
    </xf>
    <xf numFmtId="1" fontId="1" fillId="0" borderId="50" xfId="0" applyNumberFormat="1" applyFont="1" applyBorder="1" applyAlignment="1">
      <alignment horizontal="center" vertical="center"/>
    </xf>
    <xf numFmtId="0" fontId="1" fillId="0" borderId="16" xfId="0" applyFont="1" applyBorder="1" applyAlignment="1">
      <alignment vertical="center"/>
    </xf>
    <xf numFmtId="0" fontId="1" fillId="0" borderId="17" xfId="0" applyFont="1" applyBorder="1" applyAlignment="1">
      <alignment horizontal="center" vertical="center"/>
    </xf>
    <xf numFmtId="0" fontId="1" fillId="0" borderId="17" xfId="0" applyFont="1" applyBorder="1" applyAlignment="1">
      <alignment vertical="center"/>
    </xf>
    <xf numFmtId="0" fontId="1" fillId="0" borderId="17" xfId="0" applyFont="1" applyBorder="1" applyAlignment="1">
      <alignment vertical="center" wrapText="1"/>
    </xf>
    <xf numFmtId="1" fontId="1" fillId="0" borderId="17" xfId="0" applyNumberFormat="1" applyFont="1" applyBorder="1" applyAlignment="1">
      <alignment horizontal="center" vertical="center"/>
    </xf>
    <xf numFmtId="1" fontId="1" fillId="0" borderId="0" xfId="4" applyNumberFormat="1" applyAlignment="1">
      <alignment horizontal="center" vertical="center"/>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44" fontId="1" fillId="5" borderId="3" xfId="1" applyFill="1" applyBorder="1" applyAlignment="1">
      <alignment horizontal="center" vertical="center"/>
    </xf>
    <xf numFmtId="9" fontId="3" fillId="0" borderId="9" xfId="2" applyFont="1" applyFill="1" applyBorder="1" applyAlignment="1">
      <alignment horizontal="center" vertical="center"/>
    </xf>
    <xf numFmtId="1" fontId="3" fillId="0" borderId="9" xfId="3" applyNumberFormat="1" applyFont="1" applyBorder="1" applyAlignment="1">
      <alignment horizontal="center" vertical="center"/>
    </xf>
    <xf numFmtId="0" fontId="1" fillId="0" borderId="28" xfId="0" applyFont="1" applyBorder="1" applyAlignment="1">
      <alignment horizontal="center" vertical="center"/>
    </xf>
    <xf numFmtId="0" fontId="1" fillId="0" borderId="9" xfId="0" applyFont="1" applyBorder="1" applyAlignment="1">
      <alignment horizontal="center" vertical="center"/>
    </xf>
    <xf numFmtId="1" fontId="0" fillId="0" borderId="14" xfId="0" applyNumberFormat="1" applyBorder="1" applyAlignment="1">
      <alignment horizontal="center" vertical="center"/>
    </xf>
    <xf numFmtId="0" fontId="0" fillId="0" borderId="9" xfId="0" applyBorder="1"/>
    <xf numFmtId="0" fontId="1" fillId="0" borderId="11" xfId="0" applyFont="1" applyBorder="1" applyAlignment="1">
      <alignment vertical="center" wrapText="1"/>
    </xf>
    <xf numFmtId="1" fontId="1" fillId="0" borderId="9" xfId="0" applyNumberFormat="1" applyFont="1" applyBorder="1" applyAlignment="1">
      <alignment horizontal="center" vertical="center"/>
    </xf>
    <xf numFmtId="0" fontId="7" fillId="0" borderId="9" xfId="0" applyFont="1" applyBorder="1" applyAlignment="1">
      <alignment horizontal="left" vertical="center" wrapText="1"/>
    </xf>
    <xf numFmtId="1" fontId="1" fillId="0" borderId="14" xfId="0" applyNumberFormat="1" applyFont="1" applyBorder="1" applyAlignment="1">
      <alignment horizontal="center" vertical="center"/>
    </xf>
    <xf numFmtId="9" fontId="1" fillId="0" borderId="9" xfId="2" applyFont="1" applyFill="1" applyBorder="1" applyAlignment="1">
      <alignment horizontal="center" vertical="center"/>
    </xf>
    <xf numFmtId="1" fontId="3" fillId="0" borderId="11" xfId="3" applyNumberFormat="1" applyFont="1" applyBorder="1" applyAlignment="1">
      <alignment horizontal="center" vertical="center"/>
    </xf>
    <xf numFmtId="0" fontId="1" fillId="0" borderId="11" xfId="0" applyFont="1" applyBorder="1" applyAlignment="1">
      <alignment horizontal="center" vertical="center"/>
    </xf>
    <xf numFmtId="9" fontId="0" fillId="0" borderId="11" xfId="2" applyFont="1" applyFill="1" applyBorder="1" applyAlignment="1">
      <alignment horizontal="center" vertical="center"/>
    </xf>
    <xf numFmtId="0" fontId="0" fillId="0" borderId="11" xfId="0" applyBorder="1" applyAlignment="1">
      <alignment horizontal="center" vertical="center"/>
    </xf>
    <xf numFmtId="9" fontId="0" fillId="0" borderId="9" xfId="2" applyFont="1" applyFill="1" applyBorder="1" applyAlignment="1">
      <alignment horizontal="center" vertical="center"/>
    </xf>
    <xf numFmtId="9" fontId="3" fillId="0" borderId="8" xfId="2" applyFont="1" applyFill="1" applyBorder="1" applyAlignment="1">
      <alignment horizontal="center" vertical="center"/>
    </xf>
    <xf numFmtId="1" fontId="3" fillId="0" borderId="8" xfId="3" applyNumberFormat="1" applyFont="1" applyBorder="1" applyAlignment="1">
      <alignment horizontal="center" vertical="center"/>
    </xf>
    <xf numFmtId="0" fontId="1" fillId="0" borderId="8" xfId="0" applyFont="1" applyBorder="1" applyAlignment="1">
      <alignment horizontal="center" vertical="center"/>
    </xf>
    <xf numFmtId="0" fontId="0" fillId="0" borderId="28" xfId="0" applyBorder="1" applyAlignment="1">
      <alignment horizontal="center" vertical="center"/>
    </xf>
    <xf numFmtId="44" fontId="0" fillId="0" borderId="9" xfId="1" applyFont="1" applyBorder="1" applyAlignment="1">
      <alignment vertical="center"/>
    </xf>
    <xf numFmtId="44" fontId="1" fillId="0" borderId="9" xfId="1" applyBorder="1" applyAlignment="1">
      <alignment vertical="center"/>
    </xf>
    <xf numFmtId="165" fontId="0" fillId="0" borderId="9" xfId="5" applyFont="1" applyBorder="1" applyAlignment="1">
      <alignment vertical="center"/>
    </xf>
    <xf numFmtId="0" fontId="0" fillId="2" borderId="9" xfId="0" applyFill="1" applyBorder="1" applyAlignment="1">
      <alignment vertical="center"/>
    </xf>
    <xf numFmtId="1" fontId="0" fillId="2" borderId="9" xfId="0" applyNumberFormat="1" applyFill="1" applyBorder="1" applyAlignment="1">
      <alignment horizontal="center" vertical="center"/>
    </xf>
    <xf numFmtId="9" fontId="0" fillId="2" borderId="9" xfId="2" applyFont="1" applyFill="1" applyBorder="1" applyAlignment="1">
      <alignment horizontal="center" vertical="center"/>
    </xf>
    <xf numFmtId="165" fontId="0" fillId="2" borderId="9" xfId="5" applyFont="1" applyFill="1" applyBorder="1" applyAlignment="1">
      <alignment vertical="center"/>
    </xf>
    <xf numFmtId="165" fontId="0" fillId="2" borderId="10" xfId="5" applyFont="1" applyFill="1" applyBorder="1" applyAlignment="1">
      <alignment vertical="center"/>
    </xf>
    <xf numFmtId="167" fontId="0" fillId="0" borderId="10" xfId="0" applyNumberFormat="1" applyBorder="1" applyAlignment="1">
      <alignment vertical="center"/>
    </xf>
    <xf numFmtId="171" fontId="5" fillId="0" borderId="3" xfId="2" applyNumberFormat="1" applyFont="1" applyFill="1" applyBorder="1" applyAlignment="1">
      <alignment horizontal="center" vertical="center"/>
    </xf>
    <xf numFmtId="44" fontId="8" fillId="0" borderId="4" xfId="1" applyFont="1" applyBorder="1" applyAlignment="1">
      <alignment horizontal="center" vertical="center" wrapText="1"/>
    </xf>
    <xf numFmtId="44" fontId="4" fillId="0" borderId="3" xfId="1" applyFont="1" applyBorder="1" applyAlignment="1">
      <alignment horizontal="center" vertical="center" wrapText="1"/>
    </xf>
    <xf numFmtId="44" fontId="1" fillId="0" borderId="5" xfId="1" applyFont="1" applyFill="1" applyBorder="1" applyAlignment="1">
      <alignment horizontal="center" vertical="center"/>
    </xf>
    <xf numFmtId="44" fontId="1" fillId="0" borderId="12" xfId="1" applyFont="1" applyFill="1" applyBorder="1" applyAlignment="1">
      <alignment horizontal="center" vertical="center"/>
    </xf>
    <xf numFmtId="44" fontId="3" fillId="2" borderId="9" xfId="1" applyFont="1" applyFill="1" applyBorder="1" applyAlignment="1">
      <alignment horizontal="center" vertical="center"/>
    </xf>
    <xf numFmtId="44" fontId="1" fillId="2" borderId="9" xfId="1" applyFont="1" applyFill="1" applyBorder="1" applyAlignment="1">
      <alignment horizontal="center" vertical="center"/>
    </xf>
    <xf numFmtId="44" fontId="1" fillId="2" borderId="8" xfId="1" applyFont="1" applyFill="1" applyBorder="1" applyAlignment="1">
      <alignment horizontal="center" vertical="center"/>
    </xf>
    <xf numFmtId="44" fontId="0" fillId="2" borderId="9" xfId="1" applyFont="1" applyFill="1" applyBorder="1" applyAlignment="1">
      <alignment vertical="center"/>
    </xf>
    <xf numFmtId="44" fontId="0" fillId="0" borderId="9" xfId="1" applyFont="1" applyFill="1" applyBorder="1" applyAlignment="1">
      <alignment vertical="center"/>
    </xf>
    <xf numFmtId="44" fontId="1" fillId="0" borderId="9" xfId="1" applyFill="1" applyBorder="1" applyAlignment="1">
      <alignment vertical="center"/>
    </xf>
    <xf numFmtId="44" fontId="1" fillId="0" borderId="9" xfId="1" applyFont="1" applyFill="1" applyBorder="1" applyAlignment="1">
      <alignment horizontal="center" vertical="center"/>
    </xf>
    <xf numFmtId="44" fontId="0" fillId="0" borderId="9" xfId="1" applyFont="1" applyFill="1" applyBorder="1" applyAlignment="1">
      <alignment horizontal="center" vertical="center"/>
    </xf>
    <xf numFmtId="44" fontId="0" fillId="0" borderId="9" xfId="1" applyFont="1" applyFill="1" applyBorder="1"/>
    <xf numFmtId="44" fontId="0" fillId="4" borderId="9" xfId="1" applyFont="1" applyFill="1" applyBorder="1" applyAlignment="1">
      <alignment vertical="center"/>
    </xf>
    <xf numFmtId="44" fontId="3" fillId="0" borderId="9" xfId="1" applyFont="1" applyFill="1" applyBorder="1" applyAlignment="1">
      <alignment horizontal="center" vertical="center"/>
    </xf>
    <xf numFmtId="44" fontId="1" fillId="0" borderId="9" xfId="1" applyFont="1" applyFill="1" applyBorder="1" applyAlignment="1">
      <alignment vertical="center"/>
    </xf>
    <xf numFmtId="44" fontId="0" fillId="0" borderId="11" xfId="1" applyFont="1" applyBorder="1" applyAlignment="1">
      <alignment vertical="center"/>
    </xf>
    <xf numFmtId="44" fontId="1" fillId="0" borderId="11" xfId="1" applyBorder="1" applyAlignment="1">
      <alignment vertical="center"/>
    </xf>
    <xf numFmtId="44" fontId="0" fillId="0" borderId="27" xfId="1" applyFont="1" applyBorder="1" applyAlignment="1">
      <alignment vertical="center"/>
    </xf>
    <xf numFmtId="44" fontId="1" fillId="2" borderId="11" xfId="1" applyFont="1" applyFill="1" applyBorder="1" applyAlignment="1">
      <alignment horizontal="center" vertical="center"/>
    </xf>
    <xf numFmtId="44" fontId="0" fillId="2" borderId="11" xfId="1" applyFont="1" applyFill="1" applyBorder="1" applyAlignment="1">
      <alignment horizontal="center" vertical="center"/>
    </xf>
    <xf numFmtId="44" fontId="13" fillId="2" borderId="33" xfId="1" applyFont="1" applyFill="1" applyBorder="1" applyAlignment="1">
      <alignment horizontal="center" vertical="center"/>
    </xf>
    <xf numFmtId="44" fontId="3" fillId="2" borderId="14" xfId="1" applyFont="1" applyFill="1" applyBorder="1" applyAlignment="1">
      <alignment horizontal="center" vertical="center"/>
    </xf>
    <xf numFmtId="44" fontId="1" fillId="0" borderId="9" xfId="1" applyFont="1" applyBorder="1" applyAlignment="1">
      <alignment horizontal="center" vertical="center"/>
    </xf>
    <xf numFmtId="44" fontId="1" fillId="0" borderId="9" xfId="1" applyFont="1" applyBorder="1" applyAlignment="1">
      <alignment vertical="center"/>
    </xf>
    <xf numFmtId="44" fontId="1" fillId="0" borderId="11" xfId="1" applyFont="1" applyFill="1" applyBorder="1" applyAlignment="1">
      <alignment horizontal="center" vertical="center"/>
    </xf>
    <xf numFmtId="44" fontId="0" fillId="0" borderId="11" xfId="1" applyFont="1" applyFill="1" applyBorder="1" applyAlignment="1">
      <alignment horizontal="center" vertical="center"/>
    </xf>
    <xf numFmtId="44" fontId="1" fillId="4" borderId="9" xfId="1" applyFont="1" applyFill="1" applyBorder="1" applyAlignment="1">
      <alignment horizontal="center" vertical="center"/>
    </xf>
    <xf numFmtId="44" fontId="0" fillId="0" borderId="11" xfId="1" applyFont="1" applyFill="1" applyBorder="1" applyAlignment="1">
      <alignment vertical="center"/>
    </xf>
    <xf numFmtId="44" fontId="1" fillId="0" borderId="11" xfId="1" applyFill="1" applyBorder="1" applyAlignment="1">
      <alignment vertical="center"/>
    </xf>
    <xf numFmtId="44" fontId="1" fillId="0" borderId="0" xfId="1" applyFont="1" applyAlignment="1">
      <alignment horizontal="center" vertical="center"/>
    </xf>
    <xf numFmtId="44" fontId="1" fillId="0" borderId="50" xfId="1" applyFont="1" applyBorder="1" applyAlignment="1">
      <alignment horizontal="center" vertical="center"/>
    </xf>
    <xf numFmtId="44" fontId="1" fillId="0" borderId="17" xfId="1" applyFont="1" applyBorder="1" applyAlignment="1">
      <alignment horizontal="center" vertical="center"/>
    </xf>
    <xf numFmtId="44" fontId="9" fillId="2" borderId="14" xfId="1" applyFont="1" applyFill="1" applyBorder="1" applyAlignment="1">
      <alignment horizontal="center" vertical="center"/>
    </xf>
    <xf numFmtId="44" fontId="1" fillId="2" borderId="43" xfId="1" applyFont="1" applyFill="1" applyBorder="1" applyAlignment="1">
      <alignment horizontal="center" vertical="center"/>
    </xf>
    <xf numFmtId="44" fontId="1" fillId="0" borderId="0" xfId="1" applyFont="1" applyAlignment="1">
      <alignment vertical="center"/>
    </xf>
    <xf numFmtId="170" fontId="4" fillId="0" borderId="3" xfId="1" applyNumberFormat="1" applyFont="1" applyBorder="1" applyAlignment="1">
      <alignment horizontal="center" vertical="center" wrapText="1"/>
    </xf>
    <xf numFmtId="170" fontId="1" fillId="0" borderId="45" xfId="1" applyNumberFormat="1" applyFont="1" applyBorder="1" applyAlignment="1">
      <alignment horizontal="center" vertical="center"/>
    </xf>
    <xf numFmtId="170" fontId="1" fillId="2" borderId="13" xfId="1" applyNumberFormat="1" applyFont="1" applyFill="1" applyBorder="1" applyAlignment="1">
      <alignment horizontal="center" vertical="center"/>
    </xf>
    <xf numFmtId="170" fontId="1" fillId="0" borderId="13" xfId="1" applyNumberFormat="1" applyBorder="1" applyAlignment="1">
      <alignment vertical="center"/>
    </xf>
    <xf numFmtId="170" fontId="1" fillId="0" borderId="13" xfId="1" applyNumberFormat="1" applyFill="1" applyBorder="1" applyAlignment="1">
      <alignment horizontal="center" vertical="center"/>
    </xf>
    <xf numFmtId="170" fontId="1" fillId="0" borderId="13" xfId="1" applyNumberFormat="1" applyFont="1" applyFill="1" applyBorder="1" applyAlignment="1">
      <alignment horizontal="center" vertical="center"/>
    </xf>
    <xf numFmtId="170" fontId="1" fillId="2" borderId="9" xfId="1" applyNumberFormat="1" applyFill="1" applyBorder="1" applyAlignment="1">
      <alignment horizontal="center" vertical="center"/>
    </xf>
    <xf numFmtId="170" fontId="1" fillId="2" borderId="13" xfId="1" applyNumberFormat="1" applyFill="1" applyBorder="1" applyAlignment="1">
      <alignment horizontal="center" vertical="center"/>
    </xf>
    <xf numFmtId="170" fontId="9" fillId="2" borderId="10" xfId="1" applyNumberFormat="1" applyFont="1" applyFill="1" applyBorder="1" applyAlignment="1">
      <alignment horizontal="center" vertical="center"/>
    </xf>
    <xf numFmtId="170" fontId="1" fillId="0" borderId="9" xfId="1" applyNumberFormat="1" applyFill="1" applyBorder="1" applyAlignment="1">
      <alignment horizontal="center" vertical="center"/>
    </xf>
    <xf numFmtId="170" fontId="9" fillId="2" borderId="30" xfId="1" applyNumberFormat="1" applyFont="1" applyFill="1" applyBorder="1" applyAlignment="1">
      <alignment horizontal="center" vertical="center"/>
    </xf>
    <xf numFmtId="170" fontId="0" fillId="0" borderId="13" xfId="1" applyNumberFormat="1" applyFont="1" applyBorder="1" applyAlignment="1">
      <alignment vertical="center"/>
    </xf>
    <xf numFmtId="170" fontId="0" fillId="0" borderId="13" xfId="1" applyNumberFormat="1" applyFont="1" applyFill="1" applyBorder="1" applyAlignment="1">
      <alignment vertical="center"/>
    </xf>
    <xf numFmtId="170" fontId="1" fillId="0" borderId="13" xfId="1" applyNumberFormat="1" applyFill="1" applyBorder="1" applyAlignment="1">
      <alignment vertical="center"/>
    </xf>
    <xf numFmtId="170" fontId="1" fillId="2" borderId="43" xfId="1" applyNumberFormat="1" applyFont="1" applyFill="1" applyBorder="1" applyAlignment="1">
      <alignment horizontal="center" vertical="center"/>
    </xf>
    <xf numFmtId="170" fontId="1" fillId="0" borderId="0" xfId="1" applyNumberFormat="1" applyFont="1" applyAlignment="1">
      <alignment vertical="center"/>
    </xf>
    <xf numFmtId="170" fontId="1" fillId="0" borderId="0" xfId="1" applyNumberFormat="1" applyFont="1" applyAlignment="1">
      <alignment horizontal="center" vertical="center"/>
    </xf>
    <xf numFmtId="170" fontId="1" fillId="0" borderId="50" xfId="1" applyNumberFormat="1" applyFont="1" applyBorder="1" applyAlignment="1">
      <alignment horizontal="center" vertical="center"/>
    </xf>
    <xf numFmtId="170" fontId="1" fillId="0" borderId="17" xfId="1" applyNumberFormat="1" applyFont="1" applyBorder="1" applyAlignment="1">
      <alignment horizontal="center" vertical="center"/>
    </xf>
    <xf numFmtId="165" fontId="4" fillId="0" borderId="3" xfId="5" applyFont="1" applyBorder="1" applyAlignment="1">
      <alignment horizontal="center" vertical="center" wrapText="1"/>
    </xf>
    <xf numFmtId="165" fontId="1" fillId="0" borderId="5" xfId="5" applyFont="1" applyBorder="1" applyAlignment="1">
      <alignment horizontal="center" vertical="center"/>
    </xf>
    <xf numFmtId="165" fontId="1" fillId="0" borderId="6" xfId="5" applyFont="1" applyBorder="1" applyAlignment="1">
      <alignment horizontal="center" vertical="center"/>
    </xf>
    <xf numFmtId="165" fontId="1" fillId="2" borderId="9" xfId="5" applyFont="1" applyFill="1" applyBorder="1" applyAlignment="1">
      <alignment horizontal="center" vertical="center"/>
    </xf>
    <xf numFmtId="165" fontId="1" fillId="0" borderId="9" xfId="5" applyBorder="1" applyAlignment="1">
      <alignment vertical="center"/>
    </xf>
    <xf numFmtId="165" fontId="1" fillId="0" borderId="9" xfId="5" applyBorder="1" applyAlignment="1">
      <alignment horizontal="center" vertical="center"/>
    </xf>
    <xf numFmtId="165" fontId="1" fillId="0" borderId="9" xfId="5" applyFill="1" applyBorder="1" applyAlignment="1">
      <alignment horizontal="center" vertical="center"/>
    </xf>
    <xf numFmtId="165" fontId="1" fillId="0" borderId="9" xfId="5" applyFill="1" applyBorder="1" applyAlignment="1">
      <alignment vertical="center"/>
    </xf>
    <xf numFmtId="165" fontId="1" fillId="0" borderId="9" xfId="5" applyFont="1" applyFill="1" applyBorder="1" applyAlignment="1">
      <alignment horizontal="center" vertical="center"/>
    </xf>
    <xf numFmtId="165" fontId="1" fillId="0" borderId="9" xfId="5" applyFont="1" applyFill="1" applyBorder="1" applyAlignment="1">
      <alignment vertical="center"/>
    </xf>
    <xf numFmtId="165" fontId="1" fillId="0" borderId="11" xfId="5" applyBorder="1" applyAlignment="1">
      <alignment vertical="center"/>
    </xf>
    <xf numFmtId="165" fontId="1" fillId="2" borderId="11" xfId="5" applyFill="1" applyBorder="1" applyAlignment="1">
      <alignment horizontal="center" vertical="center"/>
    </xf>
    <xf numFmtId="165" fontId="13" fillId="2" borderId="14" xfId="5" applyFont="1" applyFill="1" applyBorder="1" applyAlignment="1">
      <alignment horizontal="center" vertical="center"/>
    </xf>
    <xf numFmtId="165" fontId="1" fillId="0" borderId="9" xfId="5" applyFont="1" applyBorder="1" applyAlignment="1">
      <alignment vertical="center"/>
    </xf>
    <xf numFmtId="165" fontId="1" fillId="0" borderId="11" xfId="5" applyFill="1" applyBorder="1" applyAlignment="1">
      <alignment horizontal="center" vertical="center"/>
    </xf>
    <xf numFmtId="165" fontId="1" fillId="2" borderId="8" xfId="5" applyFont="1" applyFill="1" applyBorder="1" applyAlignment="1">
      <alignment horizontal="center" vertical="center"/>
    </xf>
    <xf numFmtId="165" fontId="1" fillId="0" borderId="11" xfId="5" applyFill="1" applyBorder="1" applyAlignment="1">
      <alignment vertical="center"/>
    </xf>
    <xf numFmtId="165" fontId="13" fillId="2" borderId="9" xfId="5" applyFont="1" applyFill="1" applyBorder="1" applyAlignment="1">
      <alignment horizontal="center" vertical="center"/>
    </xf>
    <xf numFmtId="165" fontId="1" fillId="0" borderId="0" xfId="5" applyFont="1" applyAlignment="1">
      <alignment vertical="center"/>
    </xf>
    <xf numFmtId="165" fontId="1" fillId="0" borderId="0" xfId="5" applyFont="1" applyAlignment="1">
      <alignment horizontal="center" vertical="center"/>
    </xf>
    <xf numFmtId="165" fontId="1" fillId="0" borderId="50" xfId="5" applyFont="1" applyBorder="1" applyAlignment="1">
      <alignment horizontal="center" vertical="center"/>
    </xf>
    <xf numFmtId="165" fontId="1" fillId="0" borderId="17" xfId="5" applyFont="1" applyBorder="1" applyAlignment="1">
      <alignment horizontal="center" vertical="center"/>
    </xf>
    <xf numFmtId="44" fontId="13" fillId="2" borderId="3" xfId="1" applyFont="1" applyFill="1" applyBorder="1" applyAlignment="1">
      <alignment horizontal="center" vertical="center"/>
    </xf>
    <xf numFmtId="166" fontId="9" fillId="0" borderId="33" xfId="0" applyNumberFormat="1" applyFont="1" applyBorder="1" applyAlignment="1">
      <alignment vertical="center"/>
    </xf>
    <xf numFmtId="166" fontId="0" fillId="0" borderId="9" xfId="0" applyNumberFormat="1" applyBorder="1" applyAlignment="1">
      <alignment vertical="center"/>
    </xf>
    <xf numFmtId="165" fontId="0" fillId="0" borderId="13" xfId="5" applyFont="1" applyFill="1" applyBorder="1" applyAlignment="1">
      <alignment vertical="center"/>
    </xf>
    <xf numFmtId="166" fontId="0" fillId="0" borderId="9" xfId="1" applyNumberFormat="1" applyFont="1" applyBorder="1" applyAlignment="1">
      <alignment vertical="center"/>
    </xf>
    <xf numFmtId="0" fontId="1" fillId="0" borderId="18" xfId="0" applyFont="1" applyBorder="1" applyAlignment="1">
      <alignment horizontal="center" vertical="center" wrapText="1"/>
    </xf>
    <xf numFmtId="0" fontId="1" fillId="0" borderId="9" xfId="0" applyFont="1" applyBorder="1" applyAlignment="1">
      <alignment horizontal="center" vertical="center" wrapText="1"/>
    </xf>
    <xf numFmtId="9" fontId="1" fillId="0" borderId="9" xfId="2" applyFont="1" applyBorder="1" applyAlignment="1">
      <alignment horizontal="center" vertical="center"/>
    </xf>
    <xf numFmtId="0" fontId="1" fillId="0" borderId="9" xfId="4" applyBorder="1" applyAlignment="1">
      <alignment horizontal="center" vertical="center"/>
    </xf>
    <xf numFmtId="0" fontId="0" fillId="0" borderId="14" xfId="0" applyBorder="1" applyAlignment="1">
      <alignment horizontal="center" vertical="center" wrapText="1"/>
    </xf>
    <xf numFmtId="0" fontId="1" fillId="0" borderId="25" xfId="0" applyFont="1" applyBorder="1" applyAlignment="1">
      <alignment horizontal="center" vertical="center"/>
    </xf>
    <xf numFmtId="9" fontId="1" fillId="0" borderId="11" xfId="2" applyFont="1" applyBorder="1" applyAlignment="1">
      <alignment horizontal="center" vertical="center"/>
    </xf>
    <xf numFmtId="0" fontId="3" fillId="2" borderId="11" xfId="3" applyFont="1" applyFill="1" applyBorder="1" applyAlignment="1">
      <alignment horizontal="center" vertical="center"/>
    </xf>
    <xf numFmtId="44" fontId="1" fillId="0" borderId="11" xfId="1" applyFont="1" applyBorder="1" applyAlignment="1">
      <alignment horizontal="center" vertical="center"/>
    </xf>
    <xf numFmtId="166" fontId="0" fillId="0" borderId="9" xfId="4" applyNumberFormat="1" applyFont="1" applyBorder="1" applyAlignment="1">
      <alignment vertical="center"/>
    </xf>
    <xf numFmtId="167" fontId="0" fillId="0" borderId="9" xfId="4" applyNumberFormat="1" applyFont="1" applyBorder="1" applyAlignment="1">
      <alignment vertical="center"/>
    </xf>
    <xf numFmtId="165" fontId="1" fillId="0" borderId="10" xfId="5" applyFont="1" applyBorder="1" applyAlignment="1">
      <alignment horizontal="center" vertical="center"/>
    </xf>
    <xf numFmtId="44" fontId="1" fillId="0" borderId="9" xfId="1" applyBorder="1" applyAlignment="1">
      <alignment horizontal="center" vertical="center"/>
    </xf>
    <xf numFmtId="0" fontId="15" fillId="6" borderId="3" xfId="6" applyBorder="1">
      <alignment horizontal="center" vertical="center" wrapText="1"/>
    </xf>
    <xf numFmtId="166" fontId="9" fillId="7" borderId="3" xfId="7" applyBorder="1">
      <alignment horizontal="center" vertical="center"/>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3" borderId="49" xfId="0" applyFont="1" applyFill="1" applyBorder="1" applyAlignment="1">
      <alignment horizontal="center" vertical="center"/>
    </xf>
    <xf numFmtId="0" fontId="9" fillId="3" borderId="50" xfId="0" applyFont="1" applyFill="1" applyBorder="1" applyAlignment="1">
      <alignment horizontal="center" vertical="center"/>
    </xf>
    <xf numFmtId="0" fontId="9" fillId="3" borderId="42"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xf>
    <xf numFmtId="0" fontId="0" fillId="0" borderId="8" xfId="0" applyBorder="1" applyAlignment="1">
      <alignment horizontal="left" vertical="center"/>
    </xf>
    <xf numFmtId="0" fontId="3" fillId="0" borderId="0" xfId="0" applyFont="1" applyAlignment="1">
      <alignment horizontal="left" vertical="center" wrapText="1"/>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0" fillId="0" borderId="22" xfId="0" applyBorder="1" applyAlignment="1">
      <alignment horizontal="left" vertical="center"/>
    </xf>
    <xf numFmtId="0" fontId="0" fillId="0" borderId="9" xfId="0" applyBorder="1" applyAlignment="1">
      <alignment horizontal="left" vertical="center"/>
    </xf>
    <xf numFmtId="44" fontId="13" fillId="2" borderId="31" xfId="1" applyFont="1" applyFill="1" applyBorder="1" applyAlignment="1">
      <alignment horizontal="center" vertical="center"/>
    </xf>
    <xf numFmtId="44" fontId="13" fillId="2" borderId="33" xfId="1" applyFont="1" applyFill="1" applyBorder="1" applyAlignment="1">
      <alignment horizontal="center" vertical="center"/>
    </xf>
    <xf numFmtId="0" fontId="15" fillId="6" borderId="1" xfId="6" applyBorder="1">
      <alignment horizontal="center" vertical="center" wrapText="1"/>
    </xf>
    <xf numFmtId="0" fontId="15" fillId="6" borderId="4" xfId="6" applyBorder="1">
      <alignment horizontal="center" vertical="center" wrapText="1"/>
    </xf>
    <xf numFmtId="0" fontId="15" fillId="6" borderId="2" xfId="6" applyBorder="1">
      <alignment horizontal="center" vertical="center" wrapText="1"/>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166" fontId="9" fillId="7" borderId="1" xfId="7" applyBorder="1">
      <alignment horizontal="center" vertical="center"/>
    </xf>
    <xf numFmtId="166" fontId="9" fillId="7" borderId="4" xfId="7" applyBorder="1">
      <alignment horizontal="center" vertical="center"/>
    </xf>
    <xf numFmtId="0" fontId="12" fillId="2" borderId="1" xfId="3" applyFont="1" applyFill="1" applyBorder="1" applyAlignment="1">
      <alignment horizontal="center" vertical="center"/>
    </xf>
    <xf numFmtId="0" fontId="12" fillId="2" borderId="38" xfId="3" applyFont="1" applyFill="1" applyBorder="1" applyAlignment="1">
      <alignment horizontal="center" vertical="center"/>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166" fontId="9" fillId="7" borderId="2" xfId="7" applyBorder="1">
      <alignment horizontal="center" vertical="center"/>
    </xf>
    <xf numFmtId="166" fontId="9" fillId="7" borderId="1" xfId="7" applyBorder="1" applyAlignment="1">
      <alignment horizontal="center" vertical="center" wrapText="1"/>
    </xf>
    <xf numFmtId="166" fontId="9" fillId="7" borderId="4" xfId="7" applyBorder="1" applyAlignment="1">
      <alignment horizontal="center" vertical="center" wrapText="1"/>
    </xf>
    <xf numFmtId="166" fontId="9" fillId="7" borderId="2" xfId="7" applyBorder="1" applyAlignment="1">
      <alignment horizontal="center" vertical="center" wrapText="1"/>
    </xf>
    <xf numFmtId="167" fontId="5" fillId="0" borderId="38" xfId="4" applyNumberFormat="1" applyFont="1" applyBorder="1" applyAlignment="1">
      <alignment horizontal="left" vertical="center"/>
    </xf>
    <xf numFmtId="167" fontId="5" fillId="0" borderId="32" xfId="4" applyNumberFormat="1" applyFont="1" applyBorder="1" applyAlignment="1">
      <alignment horizontal="left" vertical="center"/>
    </xf>
    <xf numFmtId="167" fontId="5" fillId="0" borderId="33" xfId="4" applyNumberFormat="1" applyFont="1" applyBorder="1" applyAlignment="1">
      <alignment horizontal="left" vertical="center"/>
    </xf>
    <xf numFmtId="167" fontId="1" fillId="0" borderId="28" xfId="4" applyNumberFormat="1" applyBorder="1" applyAlignment="1">
      <alignment horizontal="left" vertical="center"/>
    </xf>
    <xf numFmtId="167" fontId="1" fillId="0" borderId="8" xfId="4" applyNumberFormat="1" applyBorder="1" applyAlignment="1">
      <alignment horizontal="left" vertical="center"/>
    </xf>
    <xf numFmtId="167" fontId="1" fillId="0" borderId="30" xfId="4" applyNumberFormat="1" applyBorder="1" applyAlignment="1">
      <alignment horizontal="left" vertical="center"/>
    </xf>
    <xf numFmtId="167" fontId="1" fillId="0" borderId="14" xfId="4" applyNumberFormat="1" applyBorder="1" applyAlignment="1">
      <alignment horizontal="left" vertical="center"/>
    </xf>
    <xf numFmtId="167" fontId="1" fillId="0" borderId="9" xfId="4" applyNumberFormat="1" applyBorder="1" applyAlignment="1">
      <alignment horizontal="left" vertical="center"/>
    </xf>
    <xf numFmtId="167" fontId="1" fillId="0" borderId="10" xfId="4" applyNumberFormat="1" applyBorder="1" applyAlignment="1">
      <alignment horizontal="left" vertical="center"/>
    </xf>
    <xf numFmtId="167" fontId="0" fillId="0" borderId="28" xfId="4" applyNumberFormat="1" applyFont="1" applyBorder="1" applyAlignment="1">
      <alignment horizontal="left" vertical="center"/>
    </xf>
    <xf numFmtId="167" fontId="1" fillId="0" borderId="40" xfId="4" applyNumberFormat="1" applyBorder="1" applyAlignment="1">
      <alignment horizontal="center" vertical="center"/>
    </xf>
    <xf numFmtId="167" fontId="1" fillId="0" borderId="41" xfId="4" applyNumberFormat="1" applyBorder="1" applyAlignment="1">
      <alignment horizontal="center" vertical="center"/>
    </xf>
    <xf numFmtId="167" fontId="1" fillId="0" borderId="34" xfId="4" applyNumberFormat="1" applyBorder="1" applyAlignment="1">
      <alignment horizontal="left" vertical="center"/>
    </xf>
    <xf numFmtId="167" fontId="1" fillId="0" borderId="22" xfId="4" applyNumberFormat="1" applyBorder="1" applyAlignment="1">
      <alignment horizontal="left" vertical="center"/>
    </xf>
    <xf numFmtId="167" fontId="1" fillId="0" borderId="23" xfId="4" applyNumberFormat="1" applyBorder="1" applyAlignment="1">
      <alignment horizontal="left" vertical="center"/>
    </xf>
    <xf numFmtId="0" fontId="0" fillId="0" borderId="0" xfId="0" applyAlignment="1">
      <alignment horizontal="center" vertical="center" wrapText="1"/>
    </xf>
    <xf numFmtId="0" fontId="1" fillId="0" borderId="0" xfId="0" applyFont="1" applyAlignment="1">
      <alignment horizontal="center" vertical="center" wrapText="1"/>
    </xf>
    <xf numFmtId="167" fontId="1" fillId="0" borderId="47" xfId="4" applyNumberFormat="1" applyBorder="1" applyAlignment="1">
      <alignment horizontal="center" vertical="center"/>
    </xf>
    <xf numFmtId="167" fontId="1" fillId="0" borderId="48" xfId="4" applyNumberFormat="1" applyBorder="1" applyAlignment="1">
      <alignment horizontal="center" vertical="center"/>
    </xf>
    <xf numFmtId="167" fontId="0" fillId="0" borderId="14" xfId="4" applyNumberFormat="1" applyFont="1" applyBorder="1" applyAlignment="1">
      <alignment horizontal="left" vertical="center" wrapText="1"/>
    </xf>
    <xf numFmtId="167" fontId="1" fillId="0" borderId="9" xfId="4" applyNumberFormat="1" applyBorder="1" applyAlignment="1">
      <alignment horizontal="left" vertical="center" wrapText="1"/>
    </xf>
    <xf numFmtId="167" fontId="1" fillId="0" borderId="10" xfId="4" applyNumberFormat="1" applyBorder="1" applyAlignment="1">
      <alignment horizontal="left" vertical="center" wrapText="1"/>
    </xf>
    <xf numFmtId="167" fontId="1" fillId="0" borderId="14" xfId="4" applyNumberFormat="1" applyBorder="1" applyAlignment="1">
      <alignment horizontal="left" vertical="center" wrapText="1"/>
    </xf>
    <xf numFmtId="0" fontId="6" fillId="0" borderId="1" xfId="3" applyFont="1" applyBorder="1" applyAlignment="1">
      <alignment horizontal="right" vertical="center"/>
    </xf>
    <xf numFmtId="0" fontId="6" fillId="0" borderId="4" xfId="3" applyFont="1" applyBorder="1" applyAlignment="1">
      <alignment horizontal="right" vertical="center"/>
    </xf>
    <xf numFmtId="0" fontId="6" fillId="0" borderId="2" xfId="3" applyFont="1" applyBorder="1" applyAlignment="1">
      <alignment horizontal="right" vertical="center"/>
    </xf>
    <xf numFmtId="166" fontId="5" fillId="0" borderId="1" xfId="4" applyNumberFormat="1" applyFont="1" applyBorder="1" applyAlignment="1">
      <alignment horizontal="center" vertical="center" wrapText="1"/>
    </xf>
    <xf numFmtId="166" fontId="5" fillId="0" borderId="4" xfId="4" applyNumberFormat="1" applyFont="1" applyBorder="1" applyAlignment="1">
      <alignment horizontal="center" vertical="center" wrapText="1"/>
    </xf>
    <xf numFmtId="166" fontId="5" fillId="0" borderId="2" xfId="4" applyNumberFormat="1" applyFont="1" applyBorder="1" applyAlignment="1">
      <alignment horizontal="center" vertical="center" wrapText="1"/>
    </xf>
    <xf numFmtId="0" fontId="15" fillId="6" borderId="31" xfId="6" applyBorder="1">
      <alignment horizontal="center" vertical="center" wrapText="1"/>
    </xf>
    <xf numFmtId="0" fontId="15" fillId="6" borderId="32" xfId="6" applyBorder="1">
      <alignment horizontal="center" vertical="center" wrapText="1"/>
    </xf>
    <xf numFmtId="0" fontId="15" fillId="6" borderId="33" xfId="6" applyBorder="1">
      <alignment horizontal="center" vertical="center" wrapText="1"/>
    </xf>
    <xf numFmtId="168" fontId="6" fillId="0" borderId="1" xfId="1" applyNumberFormat="1" applyFont="1" applyFill="1" applyBorder="1" applyAlignment="1">
      <alignment horizontal="center" vertical="center"/>
    </xf>
    <xf numFmtId="168" fontId="6" fillId="0" borderId="4" xfId="1" applyNumberFormat="1" applyFont="1" applyFill="1" applyBorder="1" applyAlignment="1">
      <alignment horizontal="center" vertical="center"/>
    </xf>
    <xf numFmtId="164" fontId="6" fillId="0" borderId="1" xfId="4" applyNumberFormat="1" applyFont="1" applyBorder="1" applyAlignment="1">
      <alignment horizontal="center" vertical="center"/>
    </xf>
    <xf numFmtId="164" fontId="6" fillId="0" borderId="4" xfId="4" applyNumberFormat="1" applyFont="1" applyBorder="1" applyAlignment="1">
      <alignment horizontal="center" vertical="center"/>
    </xf>
    <xf numFmtId="166" fontId="9" fillId="7" borderId="1" xfId="7" applyBorder="1" applyAlignment="1">
      <alignment horizontal="left" vertical="center"/>
    </xf>
    <xf numFmtId="166" fontId="9" fillId="7" borderId="4" xfId="7" applyBorder="1" applyAlignment="1">
      <alignment horizontal="left" vertical="center"/>
    </xf>
    <xf numFmtId="166" fontId="9" fillId="7" borderId="2" xfId="7" applyBorder="1" applyAlignment="1">
      <alignment horizontal="left" vertical="center"/>
    </xf>
  </cellXfs>
  <cellStyles count="8">
    <cellStyle name="Comma" xfId="5" builtinId="3"/>
    <cellStyle name="Comma [0]" xfId="4" builtinId="6"/>
    <cellStyle name="Currency" xfId="1" builtinId="4"/>
    <cellStyle name="Grey White" xfId="7" xr:uid="{1694E38C-07C6-424D-8B3A-42CEB1624125}"/>
    <cellStyle name="Normal" xfId="0" builtinId="0"/>
    <cellStyle name="Normal 2" xfId="3" xr:uid="{00000000-0005-0000-0000-000003000000}"/>
    <cellStyle name="Percent" xfId="2" builtinId="5"/>
    <cellStyle name="Red Black" xfId="6" xr:uid="{D905E2ED-BD68-4E22-8DFF-03D30E0CC737}"/>
  </cellStyles>
  <dxfs count="0"/>
  <tableStyles count="0" defaultTableStyle="TableStyleMedium2" defaultPivotStyle="PivotStyleLight16"/>
  <colors>
    <mruColors>
      <color rgb="FFB9282E"/>
      <color rgb="FF09BC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9282E"/>
  </sheetPr>
  <dimension ref="A1:O38"/>
  <sheetViews>
    <sheetView view="pageBreakPreview" topLeftCell="A5" zoomScale="70" zoomScaleNormal="100" zoomScaleSheetLayoutView="70" workbookViewId="0">
      <selection activeCell="D14" sqref="D14:E14"/>
    </sheetView>
  </sheetViews>
  <sheetFormatPr defaultColWidth="9.33203125" defaultRowHeight="14.4" x14ac:dyDescent="0.3"/>
  <cols>
    <col min="1" max="1" width="9.6640625" style="22" customWidth="1"/>
    <col min="2" max="2" width="15.33203125" style="91" customWidth="1"/>
    <col min="3" max="3" width="52.5546875" style="22" customWidth="1"/>
    <col min="4" max="4" width="15.6640625" style="22" customWidth="1"/>
    <col min="5" max="5" width="15.5546875" style="92" bestFit="1" customWidth="1"/>
    <col min="6" max="6" width="14.6640625" style="92" customWidth="1"/>
    <col min="7" max="7" width="14.33203125" style="92" customWidth="1"/>
    <col min="8" max="8" width="16.6640625" style="92" bestFit="1" customWidth="1"/>
    <col min="9" max="10" width="14.33203125" style="92" customWidth="1"/>
    <col min="11" max="11" width="19.33203125" style="92" customWidth="1"/>
    <col min="12" max="12" width="10.6640625" style="22" customWidth="1"/>
    <col min="13" max="16384" width="9.33203125" style="22"/>
  </cols>
  <sheetData>
    <row r="1" spans="1:15" ht="37.5" customHeight="1" thickBot="1" x14ac:dyDescent="0.35">
      <c r="A1" s="298" t="str">
        <f>+Estimate!A1</f>
        <v xml:space="preserve">PROJECT NAME: </v>
      </c>
      <c r="B1" s="299"/>
      <c r="C1" s="299"/>
      <c r="D1" s="299"/>
      <c r="E1" s="299"/>
      <c r="F1" s="299"/>
      <c r="G1" s="299"/>
      <c r="H1" s="299"/>
      <c r="I1" s="299"/>
      <c r="J1" s="299"/>
      <c r="K1" s="299"/>
      <c r="L1" s="300"/>
    </row>
    <row r="2" spans="1:15" ht="15" thickBot="1" x14ac:dyDescent="0.35">
      <c r="A2" s="90"/>
      <c r="L2" s="93"/>
    </row>
    <row r="3" spans="1:15" ht="30" customHeight="1" thickBot="1" x14ac:dyDescent="0.35">
      <c r="A3" s="90"/>
      <c r="B3" s="301" t="s">
        <v>67</v>
      </c>
      <c r="C3" s="302"/>
      <c r="D3" s="302"/>
      <c r="E3" s="302"/>
      <c r="F3" s="302"/>
      <c r="G3" s="302"/>
      <c r="H3" s="302"/>
      <c r="I3" s="302"/>
      <c r="J3" s="302"/>
      <c r="K3" s="303"/>
      <c r="L3" s="93"/>
    </row>
    <row r="4" spans="1:15" ht="27.75" customHeight="1" thickBot="1" x14ac:dyDescent="0.35">
      <c r="A4" s="90"/>
      <c r="B4" s="104" t="s">
        <v>36</v>
      </c>
      <c r="C4" s="105" t="s">
        <v>1</v>
      </c>
      <c r="D4" s="106" t="s">
        <v>58</v>
      </c>
      <c r="E4" s="107" t="s">
        <v>59</v>
      </c>
      <c r="F4" s="107" t="s">
        <v>60</v>
      </c>
      <c r="G4" s="107" t="s">
        <v>61</v>
      </c>
      <c r="H4" s="107" t="s">
        <v>62</v>
      </c>
      <c r="I4" s="107" t="s">
        <v>63</v>
      </c>
      <c r="J4" s="107" t="s">
        <v>64</v>
      </c>
      <c r="K4" s="108" t="s">
        <v>65</v>
      </c>
      <c r="L4" s="93"/>
    </row>
    <row r="5" spans="1:15" ht="25.2" customHeight="1" x14ac:dyDescent="0.3">
      <c r="A5" s="90"/>
      <c r="B5" s="74">
        <v>1</v>
      </c>
      <c r="C5" s="75" t="s">
        <v>18</v>
      </c>
      <c r="D5" s="138">
        <f>Estimate!I143</f>
        <v>0</v>
      </c>
      <c r="E5" s="110">
        <f>Estimate!L143</f>
        <v>0</v>
      </c>
      <c r="F5" s="110">
        <f t="shared" ref="F5:F12" si="0">D5*$D$19</f>
        <v>0</v>
      </c>
      <c r="G5" s="110">
        <f t="shared" ref="G5:G12" si="1">E5*$D$22</f>
        <v>0</v>
      </c>
      <c r="H5" s="110">
        <f>D5+E5+F5+G5</f>
        <v>0</v>
      </c>
      <c r="I5" s="110">
        <f t="shared" ref="I5:I12" si="2">H5*$D$24</f>
        <v>0</v>
      </c>
      <c r="J5" s="110">
        <f t="shared" ref="J5:J12" si="3">H5*$D$25</f>
        <v>0</v>
      </c>
      <c r="K5" s="111">
        <f>H5+I5+J5</f>
        <v>0</v>
      </c>
      <c r="L5" s="93"/>
    </row>
    <row r="6" spans="1:15" ht="25.2" customHeight="1" x14ac:dyDescent="0.3">
      <c r="A6" s="90"/>
      <c r="B6" s="18">
        <v>2</v>
      </c>
      <c r="C6" s="4" t="s">
        <v>27</v>
      </c>
      <c r="D6" s="112">
        <f>Estimate!I201</f>
        <v>0</v>
      </c>
      <c r="E6" s="5">
        <f>Estimate!L201</f>
        <v>0</v>
      </c>
      <c r="F6" s="5">
        <f t="shared" si="0"/>
        <v>0</v>
      </c>
      <c r="G6" s="5">
        <f t="shared" si="1"/>
        <v>0</v>
      </c>
      <c r="H6" s="5">
        <f t="shared" ref="H6:H11" si="4">D6+E6+F6+G6</f>
        <v>0</v>
      </c>
      <c r="I6" s="5">
        <f t="shared" si="2"/>
        <v>0</v>
      </c>
      <c r="J6" s="5">
        <f t="shared" si="3"/>
        <v>0</v>
      </c>
      <c r="K6" s="113">
        <f t="shared" ref="K6:K11" si="5">H6+I6+J6</f>
        <v>0</v>
      </c>
      <c r="L6" s="93"/>
      <c r="M6" s="92"/>
      <c r="N6" s="92"/>
      <c r="O6" s="92"/>
    </row>
    <row r="7" spans="1:15" ht="25.2" customHeight="1" x14ac:dyDescent="0.3">
      <c r="A7" s="90"/>
      <c r="B7" s="18">
        <v>3</v>
      </c>
      <c r="C7" s="4" t="s">
        <v>22</v>
      </c>
      <c r="D7" s="112">
        <f>Estimate!I246</f>
        <v>0</v>
      </c>
      <c r="E7" s="5">
        <f>Estimate!L246</f>
        <v>0</v>
      </c>
      <c r="F7" s="5">
        <f t="shared" si="0"/>
        <v>0</v>
      </c>
      <c r="G7" s="5">
        <f t="shared" si="1"/>
        <v>0</v>
      </c>
      <c r="H7" s="5">
        <f t="shared" si="4"/>
        <v>0</v>
      </c>
      <c r="I7" s="5">
        <f t="shared" si="2"/>
        <v>0</v>
      </c>
      <c r="J7" s="5">
        <f t="shared" si="3"/>
        <v>0</v>
      </c>
      <c r="K7" s="113">
        <f t="shared" si="5"/>
        <v>0</v>
      </c>
      <c r="L7" s="93"/>
      <c r="M7" s="92"/>
      <c r="N7" s="92"/>
      <c r="O7" s="92"/>
    </row>
    <row r="8" spans="1:15" ht="25.2" customHeight="1" x14ac:dyDescent="0.3">
      <c r="A8" s="90"/>
      <c r="B8" s="18">
        <v>4</v>
      </c>
      <c r="C8" s="4" t="s">
        <v>23</v>
      </c>
      <c r="D8" s="112">
        <f>Estimate!I272</f>
        <v>0</v>
      </c>
      <c r="E8" s="5">
        <f>Estimate!L272</f>
        <v>0</v>
      </c>
      <c r="F8" s="5">
        <f t="shared" si="0"/>
        <v>0</v>
      </c>
      <c r="G8" s="5">
        <f t="shared" si="1"/>
        <v>0</v>
      </c>
      <c r="H8" s="5">
        <f t="shared" si="4"/>
        <v>0</v>
      </c>
      <c r="I8" s="5">
        <f t="shared" si="2"/>
        <v>0</v>
      </c>
      <c r="J8" s="5">
        <f t="shared" si="3"/>
        <v>0</v>
      </c>
      <c r="K8" s="113">
        <f t="shared" si="5"/>
        <v>0</v>
      </c>
      <c r="L8" s="93"/>
      <c r="M8" s="92"/>
      <c r="N8" s="92"/>
      <c r="O8" s="92"/>
    </row>
    <row r="9" spans="1:15" ht="25.2" customHeight="1" x14ac:dyDescent="0.3">
      <c r="A9" s="90"/>
      <c r="B9" s="18">
        <v>5</v>
      </c>
      <c r="C9" s="4" t="s">
        <v>26</v>
      </c>
      <c r="D9" s="112">
        <f>Estimate!I321</f>
        <v>0</v>
      </c>
      <c r="E9" s="5">
        <f>Estimate!L321</f>
        <v>0</v>
      </c>
      <c r="F9" s="5">
        <f t="shared" si="0"/>
        <v>0</v>
      </c>
      <c r="G9" s="5">
        <f t="shared" si="1"/>
        <v>0</v>
      </c>
      <c r="H9" s="5">
        <f t="shared" si="4"/>
        <v>0</v>
      </c>
      <c r="I9" s="5">
        <f t="shared" si="2"/>
        <v>0</v>
      </c>
      <c r="J9" s="5">
        <f t="shared" si="3"/>
        <v>0</v>
      </c>
      <c r="K9" s="113">
        <f t="shared" si="5"/>
        <v>0</v>
      </c>
      <c r="L9" s="93"/>
      <c r="M9" s="92"/>
      <c r="N9" s="92"/>
      <c r="O9" s="92"/>
    </row>
    <row r="10" spans="1:15" ht="25.2" customHeight="1" x14ac:dyDescent="0.3">
      <c r="A10" s="90"/>
      <c r="B10" s="18">
        <v>6</v>
      </c>
      <c r="C10" s="4" t="s">
        <v>91</v>
      </c>
      <c r="D10" s="112">
        <f>Estimate!I371</f>
        <v>0</v>
      </c>
      <c r="E10" s="5">
        <f>Estimate!L371</f>
        <v>0</v>
      </c>
      <c r="F10" s="5">
        <f t="shared" si="0"/>
        <v>0</v>
      </c>
      <c r="G10" s="5">
        <f t="shared" si="1"/>
        <v>0</v>
      </c>
      <c r="H10" s="5">
        <f t="shared" si="4"/>
        <v>0</v>
      </c>
      <c r="I10" s="5">
        <f t="shared" si="2"/>
        <v>0</v>
      </c>
      <c r="J10" s="5">
        <f t="shared" si="3"/>
        <v>0</v>
      </c>
      <c r="K10" s="113">
        <f t="shared" si="5"/>
        <v>0</v>
      </c>
      <c r="L10" s="93"/>
      <c r="M10" s="92"/>
      <c r="N10" s="92"/>
      <c r="O10" s="92"/>
    </row>
    <row r="11" spans="1:15" ht="25.2" customHeight="1" x14ac:dyDescent="0.3">
      <c r="A11" s="90"/>
      <c r="B11" s="18">
        <v>7</v>
      </c>
      <c r="C11" s="4" t="s">
        <v>185</v>
      </c>
      <c r="D11" s="112">
        <f>Estimate!I393</f>
        <v>0</v>
      </c>
      <c r="E11" s="5">
        <f>Estimate!L393</f>
        <v>0</v>
      </c>
      <c r="F11" s="5">
        <f t="shared" si="0"/>
        <v>0</v>
      </c>
      <c r="G11" s="5">
        <f t="shared" si="1"/>
        <v>0</v>
      </c>
      <c r="H11" s="5">
        <f t="shared" si="4"/>
        <v>0</v>
      </c>
      <c r="I11" s="5">
        <f t="shared" si="2"/>
        <v>0</v>
      </c>
      <c r="J11" s="5">
        <f t="shared" si="3"/>
        <v>0</v>
      </c>
      <c r="K11" s="113">
        <f t="shared" si="5"/>
        <v>0</v>
      </c>
      <c r="L11" s="93"/>
      <c r="M11" s="92"/>
      <c r="N11" s="92"/>
      <c r="O11" s="92"/>
    </row>
    <row r="12" spans="1:15" ht="25.2" customHeight="1" x14ac:dyDescent="0.3">
      <c r="A12" s="90"/>
      <c r="B12" s="18">
        <v>8</v>
      </c>
      <c r="C12" s="4" t="s">
        <v>93</v>
      </c>
      <c r="D12" s="112">
        <f>Estimate!I399</f>
        <v>0</v>
      </c>
      <c r="E12" s="5">
        <f>Estimate!L399</f>
        <v>0</v>
      </c>
      <c r="F12" s="5">
        <f t="shared" si="0"/>
        <v>0</v>
      </c>
      <c r="G12" s="5">
        <f t="shared" si="1"/>
        <v>0</v>
      </c>
      <c r="H12" s="5">
        <f t="shared" ref="H12" si="6">D12+E12+F12+G12</f>
        <v>0</v>
      </c>
      <c r="I12" s="5">
        <f t="shared" si="2"/>
        <v>0</v>
      </c>
      <c r="J12" s="5">
        <f t="shared" si="3"/>
        <v>0</v>
      </c>
      <c r="K12" s="113">
        <f t="shared" ref="K12" si="7">H12+I12+J12</f>
        <v>0</v>
      </c>
      <c r="L12" s="93"/>
      <c r="M12" s="92"/>
      <c r="N12" s="92"/>
      <c r="O12" s="92"/>
    </row>
    <row r="13" spans="1:15" ht="20.100000000000001" customHeight="1" x14ac:dyDescent="0.3">
      <c r="A13" s="90"/>
      <c r="B13" s="18"/>
      <c r="C13" s="4"/>
      <c r="D13" s="112"/>
      <c r="E13" s="5"/>
      <c r="F13" s="5"/>
      <c r="G13" s="5"/>
      <c r="H13" s="5"/>
      <c r="I13" s="5"/>
      <c r="J13" s="5"/>
      <c r="K13" s="113"/>
      <c r="L13" s="93"/>
      <c r="M13" s="92"/>
      <c r="N13" s="92"/>
      <c r="O13" s="92"/>
    </row>
    <row r="14" spans="1:15" ht="20.100000000000001" customHeight="1" x14ac:dyDescent="0.3">
      <c r="A14" s="90"/>
      <c r="B14" s="95"/>
      <c r="C14" s="109" t="s">
        <v>66</v>
      </c>
      <c r="D14" s="114">
        <f>SUM(D5:D13)</f>
        <v>0</v>
      </c>
      <c r="E14" s="114">
        <f t="shared" ref="E14:K14" si="8">SUM(E5:E13)</f>
        <v>0</v>
      </c>
      <c r="F14" s="114">
        <f t="shared" si="8"/>
        <v>0</v>
      </c>
      <c r="G14" s="114">
        <f t="shared" si="8"/>
        <v>0</v>
      </c>
      <c r="H14" s="114">
        <f t="shared" si="8"/>
        <v>0</v>
      </c>
      <c r="I14" s="114">
        <f t="shared" si="8"/>
        <v>0</v>
      </c>
      <c r="J14" s="114">
        <f t="shared" si="8"/>
        <v>0</v>
      </c>
      <c r="K14" s="115">
        <f t="shared" si="8"/>
        <v>0</v>
      </c>
      <c r="L14" s="93"/>
      <c r="M14" s="92"/>
      <c r="N14" s="92"/>
      <c r="O14" s="92"/>
    </row>
    <row r="15" spans="1:15" ht="20.100000000000001" customHeight="1" thickBot="1" x14ac:dyDescent="0.35">
      <c r="A15" s="90"/>
      <c r="B15" s="97"/>
      <c r="C15" s="98"/>
      <c r="D15" s="116"/>
      <c r="E15" s="116"/>
      <c r="F15" s="116"/>
      <c r="G15" s="116"/>
      <c r="H15" s="116"/>
      <c r="I15" s="116"/>
      <c r="J15" s="116"/>
      <c r="K15" s="117"/>
      <c r="L15" s="93"/>
    </row>
    <row r="16" spans="1:15" ht="15" thickBot="1" x14ac:dyDescent="0.35">
      <c r="A16" s="90"/>
      <c r="L16" s="93"/>
    </row>
    <row r="17" spans="1:15" ht="30" customHeight="1" thickBot="1" x14ac:dyDescent="0.35">
      <c r="A17" s="90"/>
      <c r="B17" s="304" t="s">
        <v>57</v>
      </c>
      <c r="C17" s="305"/>
      <c r="D17" s="305"/>
      <c r="E17" s="306"/>
      <c r="F17" s="22"/>
      <c r="G17" s="304" t="s">
        <v>89</v>
      </c>
      <c r="H17" s="305"/>
      <c r="I17" s="305"/>
      <c r="J17" s="305"/>
      <c r="K17" s="306"/>
      <c r="L17" s="93"/>
    </row>
    <row r="18" spans="1:15" ht="25.2" customHeight="1" thickBot="1" x14ac:dyDescent="0.35">
      <c r="A18" s="90"/>
      <c r="B18" s="94">
        <v>1</v>
      </c>
      <c r="C18" s="119" t="s">
        <v>68</v>
      </c>
      <c r="D18" s="123"/>
      <c r="E18" s="120">
        <f>D14</f>
        <v>0</v>
      </c>
      <c r="F18" s="22"/>
      <c r="G18" s="74">
        <v>1</v>
      </c>
      <c r="H18" s="307" t="s">
        <v>85</v>
      </c>
      <c r="I18" s="307"/>
      <c r="J18" s="307"/>
      <c r="K18" s="141">
        <f>+Estimate!N403</f>
        <v>0</v>
      </c>
      <c r="L18" s="93"/>
    </row>
    <row r="19" spans="1:15" ht="25.2" customHeight="1" thickBot="1" x14ac:dyDescent="0.35">
      <c r="A19" s="90"/>
      <c r="B19" s="18"/>
      <c r="C19" s="122" t="s">
        <v>70</v>
      </c>
      <c r="D19" s="200">
        <v>6.6250000000000003E-2</v>
      </c>
      <c r="E19" s="124">
        <f>E18*D19</f>
        <v>0</v>
      </c>
      <c r="F19" s="22"/>
      <c r="G19" s="18">
        <v>2</v>
      </c>
      <c r="H19" s="313" t="s">
        <v>86</v>
      </c>
      <c r="I19" s="313"/>
      <c r="J19" s="313"/>
      <c r="K19" s="133">
        <f>K18/8</f>
        <v>0</v>
      </c>
      <c r="L19" s="93"/>
    </row>
    <row r="20" spans="1:15" ht="25.2" customHeight="1" x14ac:dyDescent="0.3">
      <c r="A20" s="90"/>
      <c r="B20" s="18"/>
      <c r="C20" s="19" t="s">
        <v>76</v>
      </c>
      <c r="D20" s="128"/>
      <c r="E20" s="150">
        <v>0</v>
      </c>
      <c r="F20" s="22"/>
      <c r="G20" s="18">
        <v>3</v>
      </c>
      <c r="H20" s="313" t="s">
        <v>80</v>
      </c>
      <c r="I20" s="313"/>
      <c r="J20" s="313"/>
      <c r="K20" s="133">
        <f>J21+J22+J23</f>
        <v>5</v>
      </c>
      <c r="L20" s="93"/>
    </row>
    <row r="21" spans="1:15" ht="25.2" customHeight="1" thickBot="1" x14ac:dyDescent="0.35">
      <c r="A21" s="90"/>
      <c r="B21" s="18">
        <v>2</v>
      </c>
      <c r="C21" s="121" t="s">
        <v>69</v>
      </c>
      <c r="D21" s="125"/>
      <c r="E21" s="96">
        <f>E14</f>
        <v>0</v>
      </c>
      <c r="F21" s="22"/>
      <c r="G21" s="18">
        <v>4</v>
      </c>
      <c r="H21" s="313" t="s">
        <v>82</v>
      </c>
      <c r="I21" s="313"/>
      <c r="J21" s="131">
        <v>3</v>
      </c>
      <c r="K21" s="132">
        <v>135</v>
      </c>
      <c r="L21" s="93"/>
      <c r="M21" s="92"/>
      <c r="N21" s="92"/>
      <c r="O21" s="92"/>
    </row>
    <row r="22" spans="1:15" ht="25.2" customHeight="1" thickBot="1" x14ac:dyDescent="0.35">
      <c r="A22" s="90"/>
      <c r="B22" s="18"/>
      <c r="C22" s="122" t="s">
        <v>61</v>
      </c>
      <c r="D22" s="127"/>
      <c r="E22" s="124">
        <f>E21*D22</f>
        <v>0</v>
      </c>
      <c r="F22" s="22"/>
      <c r="G22" s="18">
        <v>5</v>
      </c>
      <c r="H22" s="313" t="s">
        <v>83</v>
      </c>
      <c r="I22" s="313"/>
      <c r="J22" s="131">
        <v>1</v>
      </c>
      <c r="K22" s="132">
        <v>142</v>
      </c>
      <c r="L22" s="93"/>
      <c r="M22" s="92"/>
      <c r="N22" s="92"/>
      <c r="O22" s="92"/>
    </row>
    <row r="23" spans="1:15" ht="25.2" customHeight="1" thickBot="1" x14ac:dyDescent="0.35">
      <c r="A23" s="90"/>
      <c r="B23" s="18">
        <v>3</v>
      </c>
      <c r="C23" s="121" t="s">
        <v>62</v>
      </c>
      <c r="D23" s="125"/>
      <c r="E23" s="96">
        <f>SUM(E18:E22)</f>
        <v>0</v>
      </c>
      <c r="F23" s="22"/>
      <c r="G23" s="18">
        <v>6</v>
      </c>
      <c r="H23" s="313" t="s">
        <v>84</v>
      </c>
      <c r="I23" s="313"/>
      <c r="J23" s="131">
        <v>1</v>
      </c>
      <c r="K23" s="132">
        <v>61</v>
      </c>
      <c r="L23" s="93"/>
      <c r="M23" s="92"/>
      <c r="N23" s="92"/>
      <c r="O23" s="92"/>
    </row>
    <row r="24" spans="1:15" ht="25.2" customHeight="1" thickBot="1" x14ac:dyDescent="0.35">
      <c r="A24" s="90"/>
      <c r="B24" s="18"/>
      <c r="C24" s="122" t="s">
        <v>71</v>
      </c>
      <c r="D24" s="149">
        <v>0.1</v>
      </c>
      <c r="E24" s="124">
        <f>E23*D24</f>
        <v>0</v>
      </c>
      <c r="F24" s="22"/>
      <c r="G24" s="18">
        <v>7</v>
      </c>
      <c r="H24" s="313" t="s">
        <v>43</v>
      </c>
      <c r="I24" s="313"/>
      <c r="J24" s="313"/>
      <c r="K24" s="132">
        <f>(K21*J21/K20)+(K22*J22/K20)+(K23*J23/K20)</f>
        <v>121.60000000000001</v>
      </c>
      <c r="L24" s="93"/>
      <c r="M24" s="92"/>
      <c r="N24" s="92"/>
      <c r="O24" s="92"/>
    </row>
    <row r="25" spans="1:15" ht="25.2" customHeight="1" thickBot="1" x14ac:dyDescent="0.35">
      <c r="A25" s="90"/>
      <c r="B25" s="18"/>
      <c r="C25" s="122" t="s">
        <v>78</v>
      </c>
      <c r="D25" s="149">
        <v>0.1</v>
      </c>
      <c r="E25" s="124">
        <f>E23*D25</f>
        <v>0</v>
      </c>
      <c r="F25" s="22"/>
      <c r="G25" s="97">
        <v>8</v>
      </c>
      <c r="H25" s="312" t="s">
        <v>87</v>
      </c>
      <c r="I25" s="312"/>
      <c r="J25" s="312"/>
      <c r="K25" s="117" t="s">
        <v>88</v>
      </c>
      <c r="L25" s="93"/>
      <c r="M25" s="92"/>
      <c r="N25" s="92"/>
      <c r="O25" s="92"/>
    </row>
    <row r="26" spans="1:15" ht="25.2" customHeight="1" thickBot="1" x14ac:dyDescent="0.35">
      <c r="A26" s="90"/>
      <c r="B26" s="18">
        <v>4</v>
      </c>
      <c r="C26" s="121" t="s">
        <v>77</v>
      </c>
      <c r="D26" s="126"/>
      <c r="E26" s="96">
        <f>SUM(E23:E25)</f>
        <v>0</v>
      </c>
      <c r="F26" s="22"/>
      <c r="G26" s="91"/>
      <c r="H26" s="135"/>
      <c r="I26" s="136"/>
      <c r="J26" s="137"/>
      <c r="K26" s="22"/>
      <c r="L26" s="93"/>
      <c r="M26" s="92"/>
      <c r="N26" s="92"/>
      <c r="O26" s="92"/>
    </row>
    <row r="27" spans="1:15" ht="25.2" customHeight="1" thickBot="1" x14ac:dyDescent="0.35">
      <c r="A27" s="90"/>
      <c r="B27" s="18"/>
      <c r="C27" s="122" t="s">
        <v>72</v>
      </c>
      <c r="D27" s="127"/>
      <c r="E27" s="124">
        <f>D27*E26</f>
        <v>0</v>
      </c>
      <c r="F27" s="22"/>
      <c r="G27" s="151"/>
      <c r="H27" s="309" t="s">
        <v>90</v>
      </c>
      <c r="I27" s="310"/>
      <c r="J27" s="310"/>
      <c r="K27" s="311"/>
      <c r="L27" s="93"/>
      <c r="M27" s="92"/>
      <c r="N27" s="92"/>
      <c r="O27" s="92"/>
    </row>
    <row r="28" spans="1:15" ht="25.2" customHeight="1" x14ac:dyDescent="0.3">
      <c r="A28" s="90"/>
      <c r="B28" s="18"/>
      <c r="C28" s="19" t="s">
        <v>73</v>
      </c>
      <c r="D28" s="129"/>
      <c r="E28" s="150">
        <v>0</v>
      </c>
      <c r="F28" s="22"/>
      <c r="G28" s="91"/>
      <c r="H28" s="22"/>
      <c r="I28" s="136"/>
      <c r="J28" s="22"/>
      <c r="K28" s="22"/>
      <c r="L28" s="93"/>
      <c r="M28" s="92"/>
      <c r="N28" s="92"/>
      <c r="O28" s="92"/>
    </row>
    <row r="29" spans="1:15" ht="25.2" customHeight="1" x14ac:dyDescent="0.3">
      <c r="A29" s="90"/>
      <c r="B29" s="18"/>
      <c r="C29" s="19" t="s">
        <v>81</v>
      </c>
      <c r="D29" s="129"/>
      <c r="E29" s="150">
        <v>0</v>
      </c>
      <c r="F29" s="22"/>
      <c r="G29" s="91"/>
      <c r="H29" s="22"/>
      <c r="I29" s="136"/>
      <c r="J29" s="22"/>
      <c r="K29" s="22"/>
      <c r="L29" s="93"/>
      <c r="M29" s="92"/>
      <c r="N29" s="92"/>
      <c r="O29" s="92"/>
    </row>
    <row r="30" spans="1:15" ht="25.2" customHeight="1" thickBot="1" x14ac:dyDescent="0.35">
      <c r="A30" s="90"/>
      <c r="B30" s="18"/>
      <c r="C30" s="19" t="s">
        <v>74</v>
      </c>
      <c r="D30" s="130"/>
      <c r="E30" s="150">
        <v>0</v>
      </c>
      <c r="F30" s="22"/>
      <c r="G30" s="91"/>
      <c r="H30" s="22"/>
      <c r="I30" s="136"/>
      <c r="J30" s="22"/>
      <c r="K30" s="22"/>
      <c r="L30" s="93"/>
      <c r="M30" s="92"/>
      <c r="N30" s="92"/>
      <c r="O30" s="92"/>
    </row>
    <row r="31" spans="1:15" ht="25.2" customHeight="1" thickBot="1" x14ac:dyDescent="0.35">
      <c r="A31" s="90"/>
      <c r="B31" s="18"/>
      <c r="C31" s="122" t="s">
        <v>75</v>
      </c>
      <c r="D31" s="127"/>
      <c r="E31" s="124">
        <f>D31*E26</f>
        <v>0</v>
      </c>
      <c r="F31" s="22"/>
      <c r="G31" s="91"/>
      <c r="H31" s="22"/>
      <c r="I31" s="134"/>
      <c r="K31" s="22"/>
      <c r="L31" s="93"/>
      <c r="M31" s="92"/>
      <c r="N31" s="92"/>
      <c r="O31" s="92"/>
    </row>
    <row r="32" spans="1:15" ht="25.2" customHeight="1" thickBot="1" x14ac:dyDescent="0.35">
      <c r="A32" s="90"/>
      <c r="B32" s="142"/>
      <c r="C32" s="143"/>
      <c r="D32" s="144"/>
      <c r="E32" s="145"/>
      <c r="F32" s="22"/>
      <c r="G32" s="91"/>
      <c r="H32" s="22"/>
      <c r="I32" s="118"/>
      <c r="J32" s="22"/>
      <c r="K32" s="22"/>
      <c r="L32" s="93"/>
      <c r="M32" s="92"/>
      <c r="N32" s="92"/>
      <c r="O32" s="92"/>
    </row>
    <row r="33" spans="1:15" ht="25.2" customHeight="1" thickBot="1" x14ac:dyDescent="0.35">
      <c r="A33" s="90"/>
      <c r="B33" s="146">
        <v>5</v>
      </c>
      <c r="C33" s="147" t="s">
        <v>79</v>
      </c>
      <c r="D33" s="148"/>
      <c r="E33" s="279">
        <f>SUM(E26:E32)</f>
        <v>0</v>
      </c>
      <c r="F33" s="22"/>
      <c r="G33" s="91"/>
      <c r="H33" s="135"/>
      <c r="I33" s="22"/>
      <c r="K33" s="22"/>
      <c r="L33" s="93"/>
      <c r="M33" s="92"/>
      <c r="N33" s="92"/>
      <c r="O33" s="92"/>
    </row>
    <row r="34" spans="1:15" x14ac:dyDescent="0.3">
      <c r="A34" s="90"/>
      <c r="B34" s="22"/>
      <c r="E34" s="22"/>
      <c r="F34" s="22"/>
      <c r="G34" s="22"/>
      <c r="H34" s="22"/>
      <c r="I34" s="22"/>
      <c r="J34" s="22"/>
      <c r="K34" s="22"/>
      <c r="L34" s="93"/>
    </row>
    <row r="35" spans="1:15" ht="15" thickBot="1" x14ac:dyDescent="0.35">
      <c r="A35" s="99"/>
      <c r="B35" s="100"/>
      <c r="C35" s="101"/>
      <c r="D35" s="101"/>
      <c r="E35" s="102"/>
      <c r="F35" s="102"/>
      <c r="G35" s="102"/>
      <c r="H35" s="102"/>
      <c r="I35" s="102"/>
      <c r="J35" s="102"/>
      <c r="K35" s="102"/>
      <c r="L35" s="103"/>
    </row>
    <row r="36" spans="1:15" x14ac:dyDescent="0.3">
      <c r="A36" s="152"/>
      <c r="B36" s="153"/>
      <c r="C36" s="154"/>
      <c r="D36" s="154"/>
      <c r="E36" s="155"/>
      <c r="F36" s="155"/>
      <c r="G36" s="155"/>
      <c r="H36" s="155"/>
      <c r="I36" s="155"/>
      <c r="J36" s="155"/>
      <c r="K36" s="155"/>
      <c r="L36" s="156"/>
    </row>
    <row r="37" spans="1:15" ht="60" customHeight="1" x14ac:dyDescent="0.3">
      <c r="A37" s="90"/>
      <c r="B37" s="308" t="s">
        <v>100</v>
      </c>
      <c r="C37" s="308"/>
      <c r="D37" s="308"/>
      <c r="E37" s="308"/>
      <c r="F37" s="308"/>
      <c r="G37" s="308"/>
      <c r="H37" s="308"/>
      <c r="I37" s="308"/>
      <c r="J37" s="308"/>
      <c r="K37" s="308"/>
      <c r="L37" s="93"/>
    </row>
    <row r="38" spans="1:15" ht="15" thickBot="1" x14ac:dyDescent="0.35">
      <c r="A38" s="99"/>
      <c r="B38" s="100"/>
      <c r="C38" s="101"/>
      <c r="D38" s="101"/>
      <c r="E38" s="102"/>
      <c r="F38" s="102"/>
      <c r="G38" s="102"/>
      <c r="H38" s="102"/>
      <c r="I38" s="102"/>
      <c r="J38" s="102"/>
      <c r="K38" s="102"/>
      <c r="L38" s="103"/>
    </row>
  </sheetData>
  <mergeCells count="14">
    <mergeCell ref="B37:K37"/>
    <mergeCell ref="H27:K27"/>
    <mergeCell ref="H25:J25"/>
    <mergeCell ref="H19:J19"/>
    <mergeCell ref="H20:J20"/>
    <mergeCell ref="H24:J24"/>
    <mergeCell ref="H21:I21"/>
    <mergeCell ref="H22:I22"/>
    <mergeCell ref="H23:I23"/>
    <mergeCell ref="A1:L1"/>
    <mergeCell ref="B3:K3"/>
    <mergeCell ref="B17:E17"/>
    <mergeCell ref="G17:K17"/>
    <mergeCell ref="H18:J18"/>
  </mergeCells>
  <printOptions horizontalCentered="1"/>
  <pageMargins left="0.70866141732283472" right="0.70866141732283472" top="0.74803149606299213" bottom="0.74803149606299213" header="0.31496062992125984" footer="0.31496062992125984"/>
  <pageSetup paperSize="9" scale="39" orientation="portrait" r:id="rId1"/>
  <ignoredErrors>
    <ignoredError sqref="E22:E2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9282E"/>
    <pageSetUpPr fitToPage="1"/>
  </sheetPr>
  <dimension ref="A1:S436"/>
  <sheetViews>
    <sheetView tabSelected="1" view="pageBreakPreview" zoomScale="85" zoomScaleNormal="85" zoomScaleSheetLayoutView="85" workbookViewId="0">
      <pane ySplit="4" topLeftCell="A242" activePane="bottomLeft" state="frozen"/>
      <selection pane="bottomLeft" activeCell="D243" sqref="D243"/>
    </sheetView>
  </sheetViews>
  <sheetFormatPr defaultColWidth="8.6640625" defaultRowHeight="14.4" x14ac:dyDescent="0.3"/>
  <cols>
    <col min="1" max="1" width="5.6640625" style="12" customWidth="1"/>
    <col min="2" max="2" width="11.6640625" style="66" bestFit="1" customWidth="1"/>
    <col min="3" max="3" width="14.6640625" style="12" bestFit="1" customWidth="1"/>
    <col min="4" max="4" width="65.6640625" style="67" customWidth="1"/>
    <col min="5" max="5" width="10.6640625" style="87" customWidth="1"/>
    <col min="6" max="6" width="10.6640625" style="66" customWidth="1"/>
    <col min="7" max="7" width="11.6640625" style="87" customWidth="1"/>
    <col min="8" max="8" width="11.6640625" style="66" customWidth="1"/>
    <col min="9" max="9" width="15.33203125" style="231" bestFit="1" customWidth="1"/>
    <col min="10" max="10" width="12.6640625" style="231" customWidth="1"/>
    <col min="11" max="11" width="14.5546875" style="231" customWidth="1"/>
    <col min="12" max="12" width="14.33203125" style="275" bestFit="1" customWidth="1"/>
    <col min="13" max="13" width="13.5546875" style="275" customWidth="1"/>
    <col min="14" max="14" width="12.6640625" style="231" customWidth="1"/>
    <col min="15" max="15" width="12.6640625" style="253" customWidth="1"/>
    <col min="16" max="16" width="15.33203125" style="73" customWidth="1"/>
    <col min="17" max="17" width="12.33203125" style="12" bestFit="1" customWidth="1"/>
    <col min="18" max="18" width="8.6640625" style="12"/>
    <col min="19" max="19" width="14.5546875" style="12" bestFit="1" customWidth="1"/>
    <col min="20" max="16384" width="8.6640625" style="12"/>
  </cols>
  <sheetData>
    <row r="1" spans="1:17" ht="50.1" customHeight="1" thickBot="1" x14ac:dyDescent="0.35">
      <c r="A1" s="326" t="s">
        <v>319</v>
      </c>
      <c r="B1" s="327"/>
      <c r="C1" s="327"/>
      <c r="D1" s="327"/>
      <c r="E1" s="327"/>
      <c r="F1" s="327"/>
      <c r="G1" s="327"/>
      <c r="H1" s="327"/>
      <c r="I1" s="327"/>
      <c r="J1" s="327"/>
      <c r="K1" s="328"/>
      <c r="L1" s="316" t="s">
        <v>30</v>
      </c>
      <c r="M1" s="318"/>
      <c r="N1" s="316">
        <f>'Bid Recap &amp; Summary'!E33</f>
        <v>0</v>
      </c>
      <c r="O1" s="318"/>
      <c r="P1" s="41"/>
    </row>
    <row r="2" spans="1:17" ht="27.75" customHeight="1" thickBot="1" x14ac:dyDescent="0.35">
      <c r="A2" s="168"/>
      <c r="B2" s="169"/>
      <c r="C2" s="169"/>
      <c r="D2" s="169"/>
      <c r="E2" s="80"/>
      <c r="F2" s="169"/>
      <c r="G2" s="80"/>
      <c r="H2" s="169"/>
      <c r="I2" s="201"/>
      <c r="J2" s="201"/>
      <c r="K2" s="330" t="s">
        <v>302</v>
      </c>
      <c r="L2" s="331"/>
      <c r="M2" s="331"/>
      <c r="N2" s="331"/>
      <c r="O2" s="332"/>
      <c r="P2" s="41"/>
    </row>
    <row r="3" spans="1:17" ht="27.75" customHeight="1" thickBot="1" x14ac:dyDescent="0.35">
      <c r="A3" s="168"/>
      <c r="B3" s="169"/>
      <c r="C3" s="169"/>
      <c r="D3" s="169"/>
      <c r="E3" s="80"/>
      <c r="F3" s="169"/>
      <c r="G3" s="80"/>
      <c r="H3" s="169"/>
      <c r="I3" s="201"/>
      <c r="J3" s="201"/>
      <c r="K3" s="322" t="s">
        <v>305</v>
      </c>
      <c r="L3" s="323"/>
      <c r="M3" s="323"/>
      <c r="N3" s="323"/>
      <c r="O3" s="329"/>
      <c r="P3" s="41"/>
    </row>
    <row r="4" spans="1:17" ht="50.1" customHeight="1" thickBot="1" x14ac:dyDescent="0.35">
      <c r="A4" s="17" t="s">
        <v>0</v>
      </c>
      <c r="B4" s="17" t="s">
        <v>33</v>
      </c>
      <c r="C4" s="29" t="s">
        <v>34</v>
      </c>
      <c r="D4" s="17" t="s">
        <v>1</v>
      </c>
      <c r="E4" s="81" t="s">
        <v>2</v>
      </c>
      <c r="F4" s="17" t="s">
        <v>3</v>
      </c>
      <c r="G4" s="81" t="s">
        <v>4</v>
      </c>
      <c r="H4" s="17" t="s">
        <v>5</v>
      </c>
      <c r="I4" s="202" t="s">
        <v>32</v>
      </c>
      <c r="J4" s="202" t="s">
        <v>6</v>
      </c>
      <c r="K4" s="202" t="s">
        <v>44</v>
      </c>
      <c r="L4" s="256" t="s">
        <v>15</v>
      </c>
      <c r="M4" s="256" t="s">
        <v>16</v>
      </c>
      <c r="N4" s="202" t="s">
        <v>7</v>
      </c>
      <c r="O4" s="237" t="s">
        <v>29</v>
      </c>
      <c r="P4" s="49"/>
    </row>
    <row r="5" spans="1:17" ht="30" customHeight="1" thickBot="1" x14ac:dyDescent="0.35">
      <c r="A5" s="316" t="s">
        <v>18</v>
      </c>
      <c r="B5" s="317"/>
      <c r="C5" s="317"/>
      <c r="D5" s="317"/>
      <c r="E5" s="317"/>
      <c r="F5" s="317"/>
      <c r="G5" s="317"/>
      <c r="H5" s="318"/>
      <c r="I5" s="203"/>
      <c r="J5" s="204"/>
      <c r="K5" s="296">
        <f>'Bid Recap &amp; Summary'!K24</f>
        <v>121.60000000000001</v>
      </c>
      <c r="L5" s="257"/>
      <c r="M5" s="258"/>
      <c r="N5" s="204"/>
      <c r="O5" s="238"/>
      <c r="P5" s="50"/>
    </row>
    <row r="6" spans="1:17" ht="20.100000000000001" customHeight="1" thickBot="1" x14ac:dyDescent="0.35">
      <c r="A6" s="369" t="s">
        <v>8</v>
      </c>
      <c r="B6" s="370"/>
      <c r="C6" s="370"/>
      <c r="D6" s="371"/>
      <c r="E6" s="46"/>
      <c r="F6" s="1"/>
      <c r="G6" s="48"/>
      <c r="H6" s="2"/>
      <c r="I6" s="205"/>
      <c r="J6" s="206"/>
      <c r="K6" s="207"/>
      <c r="L6" s="259"/>
      <c r="M6" s="259"/>
      <c r="N6" s="206"/>
      <c r="O6" s="239"/>
      <c r="P6" s="42"/>
    </row>
    <row r="7" spans="1:17" x14ac:dyDescent="0.3">
      <c r="A7" s="18">
        <v>1</v>
      </c>
      <c r="B7" s="8"/>
      <c r="C7" s="9"/>
      <c r="D7" s="19" t="s">
        <v>223</v>
      </c>
      <c r="E7" s="43">
        <v>66</v>
      </c>
      <c r="F7" s="171">
        <v>0.1</v>
      </c>
      <c r="G7" s="48">
        <f>E7+(E7*F7)</f>
        <v>72.599999999999994</v>
      </c>
      <c r="H7" s="3" t="s">
        <v>9</v>
      </c>
      <c r="I7" s="280"/>
      <c r="J7" s="192">
        <f>I7*G7</f>
        <v>0</v>
      </c>
      <c r="K7" s="191">
        <f t="shared" ref="K7:K12" si="0">$K$5</f>
        <v>121.60000000000001</v>
      </c>
      <c r="L7" s="281"/>
      <c r="M7" s="260">
        <f t="shared" ref="M7:M67" si="1">L7*G7</f>
        <v>0</v>
      </c>
      <c r="N7" s="192">
        <f t="shared" ref="N7:N67" si="2">M7*K7</f>
        <v>0</v>
      </c>
      <c r="O7" s="240">
        <f t="shared" ref="O7:O67" si="3">N7+J7</f>
        <v>0</v>
      </c>
      <c r="P7" s="53"/>
      <c r="Q7" s="51"/>
    </row>
    <row r="8" spans="1:17" x14ac:dyDescent="0.3">
      <c r="A8" s="23"/>
      <c r="B8" s="8"/>
      <c r="C8" s="9"/>
      <c r="D8" s="19" t="s">
        <v>224</v>
      </c>
      <c r="E8" s="43">
        <v>4</v>
      </c>
      <c r="F8" s="1">
        <v>0</v>
      </c>
      <c r="G8" s="48">
        <f>E8+(E8*F8)</f>
        <v>4</v>
      </c>
      <c r="H8" s="3" t="s">
        <v>11</v>
      </c>
      <c r="I8" s="280"/>
      <c r="J8" s="192">
        <f>I8*G8</f>
        <v>0</v>
      </c>
      <c r="K8" s="191">
        <f t="shared" si="0"/>
        <v>121.60000000000001</v>
      </c>
      <c r="L8" s="281"/>
      <c r="M8" s="260">
        <f>L8*G8</f>
        <v>0</v>
      </c>
      <c r="N8" s="192">
        <f>M8*K8</f>
        <v>0</v>
      </c>
      <c r="O8" s="240">
        <f t="shared" si="3"/>
        <v>0</v>
      </c>
      <c r="P8" s="53"/>
    </row>
    <row r="9" spans="1:17" x14ac:dyDescent="0.3">
      <c r="A9" s="23"/>
      <c r="B9" s="8"/>
      <c r="C9" s="9"/>
      <c r="D9" s="19" t="s">
        <v>225</v>
      </c>
      <c r="E9" s="43">
        <v>6</v>
      </c>
      <c r="F9" s="1">
        <v>0</v>
      </c>
      <c r="G9" s="48">
        <f>E9+(E9*F9)</f>
        <v>6</v>
      </c>
      <c r="H9" s="3" t="s">
        <v>11</v>
      </c>
      <c r="I9" s="280"/>
      <c r="J9" s="192">
        <f>I9*G9</f>
        <v>0</v>
      </c>
      <c r="K9" s="191">
        <f t="shared" si="0"/>
        <v>121.60000000000001</v>
      </c>
      <c r="L9" s="281"/>
      <c r="M9" s="260">
        <f>L9*G9</f>
        <v>0</v>
      </c>
      <c r="N9" s="192">
        <f>M9*K9</f>
        <v>0</v>
      </c>
      <c r="O9" s="240">
        <f t="shared" si="3"/>
        <v>0</v>
      </c>
      <c r="P9" s="53"/>
    </row>
    <row r="10" spans="1:17" x14ac:dyDescent="0.3">
      <c r="A10" s="23"/>
      <c r="B10" s="8"/>
      <c r="C10" s="9"/>
      <c r="D10" s="19" t="s">
        <v>226</v>
      </c>
      <c r="E10" s="43">
        <v>8</v>
      </c>
      <c r="F10" s="1">
        <v>0</v>
      </c>
      <c r="G10" s="48">
        <f>E10+(E10*F10)</f>
        <v>8</v>
      </c>
      <c r="H10" s="3" t="s">
        <v>11</v>
      </c>
      <c r="I10" s="280"/>
      <c r="J10" s="192">
        <f>I10*G10</f>
        <v>0</v>
      </c>
      <c r="K10" s="191">
        <f t="shared" si="0"/>
        <v>121.60000000000001</v>
      </c>
      <c r="L10" s="281"/>
      <c r="M10" s="260">
        <f>L10*G10</f>
        <v>0</v>
      </c>
      <c r="N10" s="192">
        <f>M10*K10</f>
        <v>0</v>
      </c>
      <c r="O10" s="240">
        <f t="shared" si="3"/>
        <v>0</v>
      </c>
      <c r="P10" s="53"/>
    </row>
    <row r="11" spans="1:17" x14ac:dyDescent="0.3">
      <c r="A11" s="23"/>
      <c r="B11" s="8"/>
      <c r="C11" s="9"/>
      <c r="D11" s="19" t="s">
        <v>227</v>
      </c>
      <c r="E11" s="43">
        <v>6</v>
      </c>
      <c r="F11" s="1">
        <v>0</v>
      </c>
      <c r="G11" s="48">
        <f>E11+(E11*F11)</f>
        <v>6</v>
      </c>
      <c r="H11" s="3" t="s">
        <v>11</v>
      </c>
      <c r="I11" s="280"/>
      <c r="J11" s="192">
        <f>I11*G11</f>
        <v>0</v>
      </c>
      <c r="K11" s="191">
        <f t="shared" si="0"/>
        <v>121.60000000000001</v>
      </c>
      <c r="L11" s="281"/>
      <c r="M11" s="260">
        <f>L11*G11</f>
        <v>0</v>
      </c>
      <c r="N11" s="192">
        <f>M11*K11</f>
        <v>0</v>
      </c>
      <c r="O11" s="240">
        <f t="shared" si="3"/>
        <v>0</v>
      </c>
      <c r="P11" s="53"/>
    </row>
    <row r="12" spans="1:17" s="22" customFormat="1" x14ac:dyDescent="0.3">
      <c r="A12" s="23">
        <v>2</v>
      </c>
      <c r="B12" s="8"/>
      <c r="C12" s="8"/>
      <c r="D12" s="19" t="s">
        <v>228</v>
      </c>
      <c r="E12" s="43">
        <v>309</v>
      </c>
      <c r="F12" s="171">
        <v>0.1</v>
      </c>
      <c r="G12" s="48">
        <f t="shared" ref="G12:G24" si="4">E12+(E12*F12)</f>
        <v>339.9</v>
      </c>
      <c r="H12" s="3" t="s">
        <v>9</v>
      </c>
      <c r="I12" s="280"/>
      <c r="J12" s="192">
        <f t="shared" ref="J12:J24" si="5">I12*G12</f>
        <v>0</v>
      </c>
      <c r="K12" s="191">
        <f t="shared" si="0"/>
        <v>121.60000000000001</v>
      </c>
      <c r="L12" s="281"/>
      <c r="M12" s="260">
        <f t="shared" ref="M12:M24" si="6">L12*G12</f>
        <v>0</v>
      </c>
      <c r="N12" s="192">
        <f t="shared" ref="N12" si="7">M12*K12</f>
        <v>0</v>
      </c>
      <c r="O12" s="240">
        <f t="shared" si="3"/>
        <v>0</v>
      </c>
      <c r="P12" s="53"/>
    </row>
    <row r="13" spans="1:17" x14ac:dyDescent="0.3">
      <c r="A13" s="23"/>
      <c r="B13" s="8"/>
      <c r="C13" s="8"/>
      <c r="D13" s="19" t="s">
        <v>229</v>
      </c>
      <c r="E13" s="43">
        <v>6</v>
      </c>
      <c r="F13" s="1">
        <v>0</v>
      </c>
      <c r="G13" s="48">
        <f t="shared" ref="G13:G18" si="8">E13+(E13*F13)</f>
        <v>6</v>
      </c>
      <c r="H13" s="3" t="s">
        <v>11</v>
      </c>
      <c r="I13" s="280"/>
      <c r="J13" s="192">
        <f t="shared" ref="J13:J18" si="9">I13*G13</f>
        <v>0</v>
      </c>
      <c r="K13" s="191">
        <f t="shared" ref="K13:K18" si="10">$K$5</f>
        <v>121.60000000000001</v>
      </c>
      <c r="L13" s="281"/>
      <c r="M13" s="260">
        <f t="shared" ref="M13:M18" si="11">L13*G13</f>
        <v>0</v>
      </c>
      <c r="N13" s="192">
        <f t="shared" ref="N13:N23" si="12">M13*K13</f>
        <v>0</v>
      </c>
      <c r="O13" s="240">
        <f t="shared" si="3"/>
        <v>0</v>
      </c>
      <c r="P13" s="53"/>
    </row>
    <row r="14" spans="1:17" x14ac:dyDescent="0.3">
      <c r="A14" s="23"/>
      <c r="B14" s="8"/>
      <c r="C14" s="8"/>
      <c r="D14" s="19" t="s">
        <v>230</v>
      </c>
      <c r="E14" s="43">
        <v>25</v>
      </c>
      <c r="F14" s="1">
        <v>0</v>
      </c>
      <c r="G14" s="48">
        <f t="shared" si="8"/>
        <v>25</v>
      </c>
      <c r="H14" s="3" t="s">
        <v>11</v>
      </c>
      <c r="I14" s="280"/>
      <c r="J14" s="192">
        <f t="shared" si="9"/>
        <v>0</v>
      </c>
      <c r="K14" s="191">
        <f t="shared" si="10"/>
        <v>121.60000000000001</v>
      </c>
      <c r="L14" s="281"/>
      <c r="M14" s="260">
        <f t="shared" si="11"/>
        <v>0</v>
      </c>
      <c r="N14" s="192">
        <f t="shared" si="12"/>
        <v>0</v>
      </c>
      <c r="O14" s="240">
        <f t="shared" si="3"/>
        <v>0</v>
      </c>
      <c r="P14" s="53"/>
    </row>
    <row r="15" spans="1:17" x14ac:dyDescent="0.3">
      <c r="A15" s="23"/>
      <c r="B15" s="8"/>
      <c r="C15" s="8"/>
      <c r="D15" s="19" t="s">
        <v>231</v>
      </c>
      <c r="E15" s="43">
        <v>31</v>
      </c>
      <c r="F15" s="1">
        <v>0</v>
      </c>
      <c r="G15" s="48">
        <f t="shared" si="8"/>
        <v>31</v>
      </c>
      <c r="H15" s="3" t="s">
        <v>11</v>
      </c>
      <c r="I15" s="280"/>
      <c r="J15" s="192">
        <f t="shared" si="9"/>
        <v>0</v>
      </c>
      <c r="K15" s="191">
        <f t="shared" si="10"/>
        <v>121.60000000000001</v>
      </c>
      <c r="L15" s="281"/>
      <c r="M15" s="260">
        <f t="shared" si="11"/>
        <v>0</v>
      </c>
      <c r="N15" s="192">
        <f t="shared" si="12"/>
        <v>0</v>
      </c>
      <c r="O15" s="240">
        <f t="shared" si="3"/>
        <v>0</v>
      </c>
      <c r="P15" s="53"/>
    </row>
    <row r="16" spans="1:17" x14ac:dyDescent="0.3">
      <c r="A16" s="23"/>
      <c r="B16" s="8"/>
      <c r="C16" s="8"/>
      <c r="D16" s="19" t="s">
        <v>232</v>
      </c>
      <c r="E16" s="43">
        <v>25</v>
      </c>
      <c r="F16" s="1">
        <v>0</v>
      </c>
      <c r="G16" s="48">
        <f t="shared" si="8"/>
        <v>25</v>
      </c>
      <c r="H16" s="3" t="s">
        <v>11</v>
      </c>
      <c r="I16" s="280"/>
      <c r="J16" s="192">
        <f t="shared" si="9"/>
        <v>0</v>
      </c>
      <c r="K16" s="191">
        <f t="shared" si="10"/>
        <v>121.60000000000001</v>
      </c>
      <c r="L16" s="281"/>
      <c r="M16" s="260">
        <f t="shared" si="11"/>
        <v>0</v>
      </c>
      <c r="N16" s="192">
        <f t="shared" si="12"/>
        <v>0</v>
      </c>
      <c r="O16" s="240">
        <f t="shared" si="3"/>
        <v>0</v>
      </c>
      <c r="P16" s="53"/>
    </row>
    <row r="17" spans="1:16" x14ac:dyDescent="0.3">
      <c r="A17" s="23"/>
      <c r="B17" s="8"/>
      <c r="C17" s="8"/>
      <c r="D17" s="19" t="s">
        <v>233</v>
      </c>
      <c r="E17" s="43">
        <v>31</v>
      </c>
      <c r="F17" s="1">
        <v>0</v>
      </c>
      <c r="G17" s="48">
        <f t="shared" si="8"/>
        <v>31</v>
      </c>
      <c r="H17" s="3" t="s">
        <v>11</v>
      </c>
      <c r="I17" s="280"/>
      <c r="J17" s="192">
        <f t="shared" si="9"/>
        <v>0</v>
      </c>
      <c r="K17" s="191">
        <f t="shared" si="10"/>
        <v>121.60000000000001</v>
      </c>
      <c r="L17" s="281"/>
      <c r="M17" s="260">
        <f t="shared" si="11"/>
        <v>0</v>
      </c>
      <c r="N17" s="192">
        <f t="shared" si="12"/>
        <v>0</v>
      </c>
      <c r="O17" s="240">
        <f t="shared" si="3"/>
        <v>0</v>
      </c>
      <c r="P17" s="53"/>
    </row>
    <row r="18" spans="1:16" x14ac:dyDescent="0.3">
      <c r="A18" s="23"/>
      <c r="B18" s="8"/>
      <c r="C18" s="8"/>
      <c r="D18" s="19" t="s">
        <v>234</v>
      </c>
      <c r="E18" s="43">
        <v>31</v>
      </c>
      <c r="F18" s="1">
        <v>0</v>
      </c>
      <c r="G18" s="48">
        <f t="shared" si="8"/>
        <v>31</v>
      </c>
      <c r="H18" s="3" t="s">
        <v>11</v>
      </c>
      <c r="I18" s="280"/>
      <c r="J18" s="192">
        <f t="shared" si="9"/>
        <v>0</v>
      </c>
      <c r="K18" s="191">
        <f t="shared" si="10"/>
        <v>121.60000000000001</v>
      </c>
      <c r="L18" s="281"/>
      <c r="M18" s="260">
        <f t="shared" si="11"/>
        <v>0</v>
      </c>
      <c r="N18" s="192">
        <f t="shared" si="12"/>
        <v>0</v>
      </c>
      <c r="O18" s="240">
        <f t="shared" si="3"/>
        <v>0</v>
      </c>
      <c r="P18" s="53"/>
    </row>
    <row r="19" spans="1:16" s="22" customFormat="1" x14ac:dyDescent="0.3">
      <c r="A19" s="23">
        <v>3</v>
      </c>
      <c r="B19" s="8"/>
      <c r="C19" s="8"/>
      <c r="D19" s="19" t="s">
        <v>235</v>
      </c>
      <c r="E19" s="43">
        <v>72</v>
      </c>
      <c r="F19" s="171">
        <v>0.1</v>
      </c>
      <c r="G19" s="48">
        <f t="shared" si="4"/>
        <v>79.2</v>
      </c>
      <c r="H19" s="3" t="s">
        <v>9</v>
      </c>
      <c r="I19" s="280"/>
      <c r="J19" s="192">
        <f t="shared" si="5"/>
        <v>0</v>
      </c>
      <c r="K19" s="191">
        <f t="shared" ref="K19:K24" si="13">$K$5</f>
        <v>121.60000000000001</v>
      </c>
      <c r="L19" s="281"/>
      <c r="M19" s="260">
        <f t="shared" si="6"/>
        <v>0</v>
      </c>
      <c r="N19" s="192">
        <f t="shared" si="12"/>
        <v>0</v>
      </c>
      <c r="O19" s="240">
        <f t="shared" si="3"/>
        <v>0</v>
      </c>
      <c r="P19" s="53"/>
    </row>
    <row r="20" spans="1:16" x14ac:dyDescent="0.3">
      <c r="A20" s="23"/>
      <c r="B20" s="8"/>
      <c r="C20" s="8"/>
      <c r="D20" s="19" t="s">
        <v>236</v>
      </c>
      <c r="E20" s="43">
        <v>2</v>
      </c>
      <c r="F20" s="1">
        <v>0</v>
      </c>
      <c r="G20" s="48">
        <f>E20+(E20*F20)</f>
        <v>2</v>
      </c>
      <c r="H20" s="3" t="s">
        <v>11</v>
      </c>
      <c r="I20" s="280"/>
      <c r="J20" s="192">
        <f>I20*G20</f>
        <v>0</v>
      </c>
      <c r="K20" s="191">
        <f t="shared" si="13"/>
        <v>121.60000000000001</v>
      </c>
      <c r="L20" s="281"/>
      <c r="M20" s="260">
        <f>L20*G20</f>
        <v>0</v>
      </c>
      <c r="N20" s="192">
        <f t="shared" si="12"/>
        <v>0</v>
      </c>
      <c r="O20" s="240">
        <f t="shared" si="3"/>
        <v>0</v>
      </c>
      <c r="P20" s="53"/>
    </row>
    <row r="21" spans="1:16" x14ac:dyDescent="0.3">
      <c r="A21" s="23"/>
      <c r="B21" s="8"/>
      <c r="C21" s="8"/>
      <c r="D21" s="19" t="s">
        <v>237</v>
      </c>
      <c r="E21" s="43">
        <v>6</v>
      </c>
      <c r="F21" s="1">
        <v>0</v>
      </c>
      <c r="G21" s="48">
        <f>E21+(E21*F21)</f>
        <v>6</v>
      </c>
      <c r="H21" s="3" t="s">
        <v>11</v>
      </c>
      <c r="I21" s="280"/>
      <c r="J21" s="192">
        <f>I21*G21</f>
        <v>0</v>
      </c>
      <c r="K21" s="191">
        <f t="shared" si="13"/>
        <v>121.60000000000001</v>
      </c>
      <c r="L21" s="281"/>
      <c r="M21" s="260">
        <f>L21*G21</f>
        <v>0</v>
      </c>
      <c r="N21" s="192">
        <f t="shared" si="12"/>
        <v>0</v>
      </c>
      <c r="O21" s="240">
        <f t="shared" si="3"/>
        <v>0</v>
      </c>
      <c r="P21" s="53"/>
    </row>
    <row r="22" spans="1:16" x14ac:dyDescent="0.3">
      <c r="A22" s="23"/>
      <c r="B22" s="8"/>
      <c r="C22" s="8"/>
      <c r="D22" s="19" t="s">
        <v>238</v>
      </c>
      <c r="E22" s="43">
        <v>9</v>
      </c>
      <c r="F22" s="1">
        <v>0</v>
      </c>
      <c r="G22" s="48">
        <f>E22+(E22*F22)</f>
        <v>9</v>
      </c>
      <c r="H22" s="3" t="s">
        <v>11</v>
      </c>
      <c r="I22" s="280"/>
      <c r="J22" s="192">
        <f>I22*G22</f>
        <v>0</v>
      </c>
      <c r="K22" s="191">
        <f t="shared" si="13"/>
        <v>121.60000000000001</v>
      </c>
      <c r="L22" s="281"/>
      <c r="M22" s="260">
        <f>L22*G22</f>
        <v>0</v>
      </c>
      <c r="N22" s="192">
        <f t="shared" si="12"/>
        <v>0</v>
      </c>
      <c r="O22" s="240">
        <f t="shared" si="3"/>
        <v>0</v>
      </c>
      <c r="P22" s="53"/>
    </row>
    <row r="23" spans="1:16" x14ac:dyDescent="0.3">
      <c r="A23" s="23"/>
      <c r="B23" s="8"/>
      <c r="C23" s="8"/>
      <c r="D23" s="19" t="s">
        <v>239</v>
      </c>
      <c r="E23" s="43">
        <v>6</v>
      </c>
      <c r="F23" s="1">
        <v>0</v>
      </c>
      <c r="G23" s="48">
        <f>E23+(E23*F23)</f>
        <v>6</v>
      </c>
      <c r="H23" s="3" t="s">
        <v>11</v>
      </c>
      <c r="I23" s="280"/>
      <c r="J23" s="192">
        <f>I23*G23</f>
        <v>0</v>
      </c>
      <c r="K23" s="191">
        <f t="shared" si="13"/>
        <v>121.60000000000001</v>
      </c>
      <c r="L23" s="281"/>
      <c r="M23" s="260">
        <f>L23*G23</f>
        <v>0</v>
      </c>
      <c r="N23" s="192">
        <f t="shared" si="12"/>
        <v>0</v>
      </c>
      <c r="O23" s="240">
        <f t="shared" si="3"/>
        <v>0</v>
      </c>
      <c r="P23" s="53"/>
    </row>
    <row r="24" spans="1:16" s="22" customFormat="1" x14ac:dyDescent="0.3">
      <c r="A24" s="23">
        <v>4</v>
      </c>
      <c r="B24" s="8"/>
      <c r="C24" s="8"/>
      <c r="D24" s="19" t="s">
        <v>240</v>
      </c>
      <c r="E24" s="43">
        <v>25</v>
      </c>
      <c r="F24" s="171">
        <v>0.1</v>
      </c>
      <c r="G24" s="48">
        <f t="shared" si="4"/>
        <v>27.5</v>
      </c>
      <c r="H24" s="3" t="s">
        <v>9</v>
      </c>
      <c r="I24" s="280"/>
      <c r="J24" s="192">
        <f t="shared" si="5"/>
        <v>0</v>
      </c>
      <c r="K24" s="191">
        <f t="shared" si="13"/>
        <v>121.60000000000001</v>
      </c>
      <c r="L24" s="281"/>
      <c r="M24" s="260">
        <f t="shared" si="6"/>
        <v>0</v>
      </c>
      <c r="N24" s="192">
        <f t="shared" ref="N24" si="14">M24*K24</f>
        <v>0</v>
      </c>
      <c r="O24" s="240">
        <f t="shared" si="3"/>
        <v>0</v>
      </c>
      <c r="P24" s="53"/>
    </row>
    <row r="25" spans="1:16" x14ac:dyDescent="0.3">
      <c r="A25" s="23"/>
      <c r="B25" s="8"/>
      <c r="C25" s="8"/>
      <c r="D25" s="19" t="s">
        <v>241</v>
      </c>
      <c r="E25" s="43">
        <v>2</v>
      </c>
      <c r="F25" s="1">
        <v>0</v>
      </c>
      <c r="G25" s="48">
        <f t="shared" ref="G25:G30" si="15">E25+(E25*F25)</f>
        <v>2</v>
      </c>
      <c r="H25" s="3" t="s">
        <v>11</v>
      </c>
      <c r="I25" s="280"/>
      <c r="J25" s="192">
        <f t="shared" ref="J25:J30" si="16">I25*G25</f>
        <v>0</v>
      </c>
      <c r="K25" s="191">
        <f t="shared" ref="K25:K30" si="17">$K$5</f>
        <v>121.60000000000001</v>
      </c>
      <c r="L25" s="281"/>
      <c r="M25" s="260">
        <f t="shared" ref="M25:M30" si="18">L25*G25</f>
        <v>0</v>
      </c>
      <c r="N25" s="192">
        <f t="shared" ref="N25:N30" si="19">M25*K25</f>
        <v>0</v>
      </c>
      <c r="O25" s="240">
        <f t="shared" si="3"/>
        <v>0</v>
      </c>
      <c r="P25" s="53"/>
    </row>
    <row r="26" spans="1:16" x14ac:dyDescent="0.3">
      <c r="A26" s="23"/>
      <c r="B26" s="8"/>
      <c r="C26" s="8"/>
      <c r="D26" s="19" t="s">
        <v>242</v>
      </c>
      <c r="E26" s="43">
        <v>2</v>
      </c>
      <c r="F26" s="1">
        <v>0</v>
      </c>
      <c r="G26" s="48">
        <f t="shared" si="15"/>
        <v>2</v>
      </c>
      <c r="H26" s="3" t="s">
        <v>11</v>
      </c>
      <c r="I26" s="280"/>
      <c r="J26" s="192">
        <f t="shared" si="16"/>
        <v>0</v>
      </c>
      <c r="K26" s="191">
        <f t="shared" si="17"/>
        <v>121.60000000000001</v>
      </c>
      <c r="L26" s="281"/>
      <c r="M26" s="260">
        <f t="shared" si="18"/>
        <v>0</v>
      </c>
      <c r="N26" s="192">
        <f t="shared" si="19"/>
        <v>0</v>
      </c>
      <c r="O26" s="240">
        <f t="shared" si="3"/>
        <v>0</v>
      </c>
      <c r="P26" s="53"/>
    </row>
    <row r="27" spans="1:16" x14ac:dyDescent="0.3">
      <c r="A27" s="23"/>
      <c r="B27" s="8"/>
      <c r="C27" s="8"/>
      <c r="D27" s="19" t="s">
        <v>243</v>
      </c>
      <c r="E27" s="43">
        <v>3</v>
      </c>
      <c r="F27" s="1">
        <v>0</v>
      </c>
      <c r="G27" s="48">
        <f t="shared" si="15"/>
        <v>3</v>
      </c>
      <c r="H27" s="3" t="s">
        <v>11</v>
      </c>
      <c r="I27" s="280"/>
      <c r="J27" s="192">
        <f t="shared" si="16"/>
        <v>0</v>
      </c>
      <c r="K27" s="191">
        <f t="shared" si="17"/>
        <v>121.60000000000001</v>
      </c>
      <c r="L27" s="281"/>
      <c r="M27" s="260">
        <f t="shared" si="18"/>
        <v>0</v>
      </c>
      <c r="N27" s="192">
        <f t="shared" si="19"/>
        <v>0</v>
      </c>
      <c r="O27" s="240">
        <f t="shared" si="3"/>
        <v>0</v>
      </c>
      <c r="P27" s="53"/>
    </row>
    <row r="28" spans="1:16" x14ac:dyDescent="0.3">
      <c r="A28" s="23"/>
      <c r="B28" s="8"/>
      <c r="C28" s="8"/>
      <c r="D28" s="19" t="s">
        <v>244</v>
      </c>
      <c r="E28" s="43">
        <v>2</v>
      </c>
      <c r="F28" s="1">
        <v>0</v>
      </c>
      <c r="G28" s="48">
        <f t="shared" si="15"/>
        <v>2</v>
      </c>
      <c r="H28" s="3" t="s">
        <v>11</v>
      </c>
      <c r="I28" s="280"/>
      <c r="J28" s="192">
        <f t="shared" si="16"/>
        <v>0</v>
      </c>
      <c r="K28" s="191">
        <f t="shared" si="17"/>
        <v>121.60000000000001</v>
      </c>
      <c r="L28" s="281"/>
      <c r="M28" s="260">
        <f t="shared" si="18"/>
        <v>0</v>
      </c>
      <c r="N28" s="192">
        <f t="shared" si="19"/>
        <v>0</v>
      </c>
      <c r="O28" s="240">
        <f t="shared" si="3"/>
        <v>0</v>
      </c>
      <c r="P28" s="53"/>
    </row>
    <row r="29" spans="1:16" x14ac:dyDescent="0.3">
      <c r="A29" s="23"/>
      <c r="B29" s="8"/>
      <c r="C29" s="8"/>
      <c r="D29" s="19" t="s">
        <v>245</v>
      </c>
      <c r="E29" s="43">
        <v>3</v>
      </c>
      <c r="F29" s="1">
        <v>0</v>
      </c>
      <c r="G29" s="48">
        <f t="shared" si="15"/>
        <v>3</v>
      </c>
      <c r="H29" s="3" t="s">
        <v>11</v>
      </c>
      <c r="I29" s="280"/>
      <c r="J29" s="192">
        <f t="shared" si="16"/>
        <v>0</v>
      </c>
      <c r="K29" s="191">
        <f t="shared" si="17"/>
        <v>121.60000000000001</v>
      </c>
      <c r="L29" s="281"/>
      <c r="M29" s="260">
        <f t="shared" si="18"/>
        <v>0</v>
      </c>
      <c r="N29" s="192">
        <f t="shared" si="19"/>
        <v>0</v>
      </c>
      <c r="O29" s="240">
        <f t="shared" si="3"/>
        <v>0</v>
      </c>
      <c r="P29" s="53"/>
    </row>
    <row r="30" spans="1:16" x14ac:dyDescent="0.3">
      <c r="A30" s="23"/>
      <c r="B30" s="8"/>
      <c r="C30" s="8"/>
      <c r="D30" s="19" t="s">
        <v>234</v>
      </c>
      <c r="E30" s="43">
        <v>3</v>
      </c>
      <c r="F30" s="1">
        <v>0</v>
      </c>
      <c r="G30" s="48">
        <f t="shared" si="15"/>
        <v>3</v>
      </c>
      <c r="H30" s="3" t="s">
        <v>11</v>
      </c>
      <c r="I30" s="280"/>
      <c r="J30" s="192">
        <f t="shared" si="16"/>
        <v>0</v>
      </c>
      <c r="K30" s="191">
        <f t="shared" si="17"/>
        <v>121.60000000000001</v>
      </c>
      <c r="L30" s="281"/>
      <c r="M30" s="260">
        <f t="shared" si="18"/>
        <v>0</v>
      </c>
      <c r="N30" s="192">
        <f t="shared" si="19"/>
        <v>0</v>
      </c>
      <c r="O30" s="240">
        <f t="shared" si="3"/>
        <v>0</v>
      </c>
      <c r="P30" s="53"/>
    </row>
    <row r="31" spans="1:16" s="22" customFormat="1" x14ac:dyDescent="0.3">
      <c r="A31" s="23">
        <v>5</v>
      </c>
      <c r="B31" s="8"/>
      <c r="C31" s="8"/>
      <c r="D31" s="19" t="s">
        <v>246</v>
      </c>
      <c r="E31" s="43">
        <v>297</v>
      </c>
      <c r="F31" s="171">
        <v>0.1</v>
      </c>
      <c r="G31" s="48">
        <f t="shared" ref="G31:G38" si="20">E31+(E31*F31)</f>
        <v>326.7</v>
      </c>
      <c r="H31" s="3" t="s">
        <v>9</v>
      </c>
      <c r="I31" s="280"/>
      <c r="J31" s="192">
        <f t="shared" ref="J31:J38" si="21">I31*G31</f>
        <v>0</v>
      </c>
      <c r="K31" s="191">
        <f>$K$5</f>
        <v>121.60000000000001</v>
      </c>
      <c r="L31" s="281"/>
      <c r="M31" s="260">
        <f t="shared" si="1"/>
        <v>0</v>
      </c>
      <c r="N31" s="192">
        <f t="shared" si="2"/>
        <v>0</v>
      </c>
      <c r="O31" s="240">
        <f t="shared" si="3"/>
        <v>0</v>
      </c>
      <c r="P31" s="53"/>
    </row>
    <row r="32" spans="1:16" x14ac:dyDescent="0.3">
      <c r="A32" s="23"/>
      <c r="B32" s="8"/>
      <c r="C32" s="8"/>
      <c r="D32" s="19" t="s">
        <v>247</v>
      </c>
      <c r="E32" s="43">
        <v>6</v>
      </c>
      <c r="F32" s="1">
        <v>0</v>
      </c>
      <c r="G32" s="48">
        <f t="shared" ref="G32:G37" si="22">E32+(E32*F32)</f>
        <v>6</v>
      </c>
      <c r="H32" s="3" t="s">
        <v>11</v>
      </c>
      <c r="I32" s="280"/>
      <c r="J32" s="192">
        <f t="shared" ref="J32:J37" si="23">I32*G32</f>
        <v>0</v>
      </c>
      <c r="K32" s="191">
        <f t="shared" ref="K32:K37" si="24">$K$5</f>
        <v>121.60000000000001</v>
      </c>
      <c r="L32" s="281"/>
      <c r="M32" s="260">
        <f t="shared" ref="M32:M37" si="25">L32*G32</f>
        <v>0</v>
      </c>
      <c r="N32" s="192">
        <f t="shared" ref="N32:N37" si="26">M32*K32</f>
        <v>0</v>
      </c>
      <c r="O32" s="240">
        <f t="shared" si="3"/>
        <v>0</v>
      </c>
      <c r="P32" s="53"/>
    </row>
    <row r="33" spans="1:16" x14ac:dyDescent="0.3">
      <c r="A33" s="23"/>
      <c r="B33" s="8"/>
      <c r="C33" s="8"/>
      <c r="D33" s="19" t="s">
        <v>248</v>
      </c>
      <c r="E33" s="43">
        <v>24</v>
      </c>
      <c r="F33" s="1">
        <v>0</v>
      </c>
      <c r="G33" s="48">
        <f t="shared" si="22"/>
        <v>24</v>
      </c>
      <c r="H33" s="3" t="s">
        <v>11</v>
      </c>
      <c r="I33" s="280"/>
      <c r="J33" s="192">
        <f t="shared" si="23"/>
        <v>0</v>
      </c>
      <c r="K33" s="191">
        <f t="shared" si="24"/>
        <v>121.60000000000001</v>
      </c>
      <c r="L33" s="281"/>
      <c r="M33" s="260">
        <f t="shared" si="25"/>
        <v>0</v>
      </c>
      <c r="N33" s="192">
        <f t="shared" si="26"/>
        <v>0</v>
      </c>
      <c r="O33" s="240">
        <f t="shared" si="3"/>
        <v>0</v>
      </c>
      <c r="P33" s="53"/>
    </row>
    <row r="34" spans="1:16" x14ac:dyDescent="0.3">
      <c r="A34" s="23"/>
      <c r="B34" s="8"/>
      <c r="C34" s="8"/>
      <c r="D34" s="19" t="s">
        <v>249</v>
      </c>
      <c r="E34" s="43">
        <v>30</v>
      </c>
      <c r="F34" s="1">
        <v>0</v>
      </c>
      <c r="G34" s="48">
        <f t="shared" si="22"/>
        <v>30</v>
      </c>
      <c r="H34" s="3" t="s">
        <v>11</v>
      </c>
      <c r="I34" s="280"/>
      <c r="J34" s="192">
        <f t="shared" si="23"/>
        <v>0</v>
      </c>
      <c r="K34" s="191">
        <f t="shared" si="24"/>
        <v>121.60000000000001</v>
      </c>
      <c r="L34" s="281"/>
      <c r="M34" s="260">
        <f t="shared" si="25"/>
        <v>0</v>
      </c>
      <c r="N34" s="192">
        <f t="shared" si="26"/>
        <v>0</v>
      </c>
      <c r="O34" s="240">
        <f t="shared" si="3"/>
        <v>0</v>
      </c>
      <c r="P34" s="53"/>
    </row>
    <row r="35" spans="1:16" x14ac:dyDescent="0.3">
      <c r="A35" s="23"/>
      <c r="B35" s="8"/>
      <c r="C35" s="8"/>
      <c r="D35" s="19" t="s">
        <v>250</v>
      </c>
      <c r="E35" s="43">
        <v>24</v>
      </c>
      <c r="F35" s="1">
        <v>0</v>
      </c>
      <c r="G35" s="48">
        <f t="shared" si="22"/>
        <v>24</v>
      </c>
      <c r="H35" s="3" t="s">
        <v>11</v>
      </c>
      <c r="I35" s="280"/>
      <c r="J35" s="192">
        <f t="shared" si="23"/>
        <v>0</v>
      </c>
      <c r="K35" s="191">
        <f t="shared" si="24"/>
        <v>121.60000000000001</v>
      </c>
      <c r="L35" s="281"/>
      <c r="M35" s="260">
        <f t="shared" si="25"/>
        <v>0</v>
      </c>
      <c r="N35" s="192">
        <f t="shared" si="26"/>
        <v>0</v>
      </c>
      <c r="O35" s="240">
        <f t="shared" si="3"/>
        <v>0</v>
      </c>
      <c r="P35" s="53"/>
    </row>
    <row r="36" spans="1:16" x14ac:dyDescent="0.3">
      <c r="A36" s="23"/>
      <c r="B36" s="8"/>
      <c r="C36" s="8"/>
      <c r="D36" s="19" t="s">
        <v>251</v>
      </c>
      <c r="E36" s="43">
        <v>30</v>
      </c>
      <c r="F36" s="1">
        <v>0</v>
      </c>
      <c r="G36" s="48">
        <f t="shared" si="22"/>
        <v>30</v>
      </c>
      <c r="H36" s="3" t="s">
        <v>11</v>
      </c>
      <c r="I36" s="280"/>
      <c r="J36" s="192">
        <f t="shared" si="23"/>
        <v>0</v>
      </c>
      <c r="K36" s="191">
        <f t="shared" si="24"/>
        <v>121.60000000000001</v>
      </c>
      <c r="L36" s="281"/>
      <c r="M36" s="260">
        <f t="shared" si="25"/>
        <v>0</v>
      </c>
      <c r="N36" s="192">
        <f t="shared" si="26"/>
        <v>0</v>
      </c>
      <c r="O36" s="240">
        <f t="shared" si="3"/>
        <v>0</v>
      </c>
      <c r="P36" s="53"/>
    </row>
    <row r="37" spans="1:16" x14ac:dyDescent="0.3">
      <c r="A37" s="23"/>
      <c r="B37" s="8"/>
      <c r="C37" s="8"/>
      <c r="D37" s="19" t="s">
        <v>252</v>
      </c>
      <c r="E37" s="43">
        <v>30</v>
      </c>
      <c r="F37" s="1">
        <v>0</v>
      </c>
      <c r="G37" s="48">
        <f t="shared" si="22"/>
        <v>30</v>
      </c>
      <c r="H37" s="3" t="s">
        <v>11</v>
      </c>
      <c r="I37" s="280"/>
      <c r="J37" s="192">
        <f t="shared" si="23"/>
        <v>0</v>
      </c>
      <c r="K37" s="191">
        <f t="shared" si="24"/>
        <v>121.60000000000001</v>
      </c>
      <c r="L37" s="281"/>
      <c r="M37" s="260">
        <f t="shared" si="25"/>
        <v>0</v>
      </c>
      <c r="N37" s="192">
        <f t="shared" si="26"/>
        <v>0</v>
      </c>
      <c r="O37" s="240">
        <f t="shared" si="3"/>
        <v>0</v>
      </c>
      <c r="P37" s="53"/>
    </row>
    <row r="38" spans="1:16" s="22" customFormat="1" x14ac:dyDescent="0.3">
      <c r="A38" s="23">
        <v>6</v>
      </c>
      <c r="B38" s="8"/>
      <c r="C38" s="8"/>
      <c r="D38" s="19" t="s">
        <v>105</v>
      </c>
      <c r="E38" s="43">
        <v>5</v>
      </c>
      <c r="F38" s="1">
        <v>0.1</v>
      </c>
      <c r="G38" s="48">
        <f t="shared" si="20"/>
        <v>5.5</v>
      </c>
      <c r="H38" s="3" t="s">
        <v>9</v>
      </c>
      <c r="I38" s="280"/>
      <c r="J38" s="192">
        <f t="shared" si="21"/>
        <v>0</v>
      </c>
      <c r="K38" s="191">
        <f t="shared" ref="K38:K44" si="27">$K$5</f>
        <v>121.60000000000001</v>
      </c>
      <c r="L38" s="281"/>
      <c r="M38" s="260">
        <f t="shared" si="1"/>
        <v>0</v>
      </c>
      <c r="N38" s="192">
        <f t="shared" si="2"/>
        <v>0</v>
      </c>
      <c r="O38" s="240">
        <f t="shared" si="3"/>
        <v>0</v>
      </c>
      <c r="P38" s="53"/>
    </row>
    <row r="39" spans="1:16" s="22" customFormat="1" x14ac:dyDescent="0.3">
      <c r="A39" s="23">
        <v>7</v>
      </c>
      <c r="B39" s="8"/>
      <c r="C39" s="8"/>
      <c r="D39" s="19" t="s">
        <v>253</v>
      </c>
      <c r="E39" s="43">
        <v>185</v>
      </c>
      <c r="F39" s="171">
        <v>0.1</v>
      </c>
      <c r="G39" s="48">
        <f t="shared" ref="G39" si="28">E39+(E39*F39)</f>
        <v>203.5</v>
      </c>
      <c r="H39" s="3" t="s">
        <v>9</v>
      </c>
      <c r="I39" s="280"/>
      <c r="J39" s="192">
        <f t="shared" ref="J39" si="29">I39*G39</f>
        <v>0</v>
      </c>
      <c r="K39" s="191">
        <f t="shared" si="27"/>
        <v>121.60000000000001</v>
      </c>
      <c r="L39" s="281"/>
      <c r="M39" s="260">
        <f t="shared" ref="M39" si="30">L39*G39</f>
        <v>0</v>
      </c>
      <c r="N39" s="192">
        <f>M39*K39</f>
        <v>0</v>
      </c>
      <c r="O39" s="240">
        <f t="shared" si="3"/>
        <v>0</v>
      </c>
      <c r="P39" s="53"/>
    </row>
    <row r="40" spans="1:16" x14ac:dyDescent="0.3">
      <c r="A40" s="23"/>
      <c r="B40" s="8"/>
      <c r="C40" s="8"/>
      <c r="D40" s="19" t="s">
        <v>254</v>
      </c>
      <c r="E40" s="43">
        <v>2</v>
      </c>
      <c r="F40" s="1">
        <v>0</v>
      </c>
      <c r="G40" s="48">
        <f>E40+(E40*F40)</f>
        <v>2</v>
      </c>
      <c r="H40" s="3" t="s">
        <v>11</v>
      </c>
      <c r="I40" s="280"/>
      <c r="J40" s="192">
        <f>I40*G40</f>
        <v>0</v>
      </c>
      <c r="K40" s="191">
        <f t="shared" si="27"/>
        <v>121.60000000000001</v>
      </c>
      <c r="L40" s="281"/>
      <c r="M40" s="260">
        <f>L40*G40</f>
        <v>0</v>
      </c>
      <c r="N40" s="192">
        <f>M40*K40</f>
        <v>0</v>
      </c>
      <c r="O40" s="240">
        <f t="shared" si="3"/>
        <v>0</v>
      </c>
      <c r="P40" s="53"/>
    </row>
    <row r="41" spans="1:16" x14ac:dyDescent="0.3">
      <c r="A41" s="23"/>
      <c r="B41" s="8"/>
      <c r="C41" s="8"/>
      <c r="D41" s="19" t="s">
        <v>255</v>
      </c>
      <c r="E41" s="43">
        <v>15</v>
      </c>
      <c r="F41" s="1">
        <v>0</v>
      </c>
      <c r="G41" s="48">
        <f>E41+(E41*F41)</f>
        <v>15</v>
      </c>
      <c r="H41" s="3" t="s">
        <v>11</v>
      </c>
      <c r="I41" s="280"/>
      <c r="J41" s="192">
        <f>I41*G41</f>
        <v>0</v>
      </c>
      <c r="K41" s="191">
        <f t="shared" si="27"/>
        <v>121.60000000000001</v>
      </c>
      <c r="L41" s="281"/>
      <c r="M41" s="260">
        <f>L41*G41</f>
        <v>0</v>
      </c>
      <c r="N41" s="192">
        <f>M41*K41</f>
        <v>0</v>
      </c>
      <c r="O41" s="240">
        <f t="shared" si="3"/>
        <v>0</v>
      </c>
      <c r="P41" s="53"/>
    </row>
    <row r="42" spans="1:16" x14ac:dyDescent="0.3">
      <c r="A42" s="23"/>
      <c r="B42" s="8"/>
      <c r="C42" s="8"/>
      <c r="D42" s="19" t="s">
        <v>256</v>
      </c>
      <c r="E42" s="43">
        <v>23</v>
      </c>
      <c r="F42" s="1">
        <v>0</v>
      </c>
      <c r="G42" s="48">
        <f>E42+(E42*F42)</f>
        <v>23</v>
      </c>
      <c r="H42" s="3" t="s">
        <v>11</v>
      </c>
      <c r="I42" s="280"/>
      <c r="J42" s="192">
        <f>I42*G42</f>
        <v>0</v>
      </c>
      <c r="K42" s="191">
        <f t="shared" si="27"/>
        <v>121.60000000000001</v>
      </c>
      <c r="L42" s="281"/>
      <c r="M42" s="260">
        <f>L42*G42</f>
        <v>0</v>
      </c>
      <c r="N42" s="192">
        <f>M42*K42</f>
        <v>0</v>
      </c>
      <c r="O42" s="240">
        <f t="shared" si="3"/>
        <v>0</v>
      </c>
      <c r="P42" s="53"/>
    </row>
    <row r="43" spans="1:16" x14ac:dyDescent="0.3">
      <c r="A43" s="23"/>
      <c r="B43" s="8"/>
      <c r="C43" s="8"/>
      <c r="D43" s="19" t="s">
        <v>257</v>
      </c>
      <c r="E43" s="43">
        <v>15</v>
      </c>
      <c r="F43" s="1">
        <v>0</v>
      </c>
      <c r="G43" s="48">
        <f>E43+(E43*F43)</f>
        <v>15</v>
      </c>
      <c r="H43" s="3" t="s">
        <v>11</v>
      </c>
      <c r="I43" s="280"/>
      <c r="J43" s="192">
        <f>I43*G43</f>
        <v>0</v>
      </c>
      <c r="K43" s="191">
        <f t="shared" si="27"/>
        <v>121.60000000000001</v>
      </c>
      <c r="L43" s="281"/>
      <c r="M43" s="260">
        <f>L43*G43</f>
        <v>0</v>
      </c>
      <c r="N43" s="192">
        <f>M43*K43</f>
        <v>0</v>
      </c>
      <c r="O43" s="240">
        <f t="shared" si="3"/>
        <v>0</v>
      </c>
      <c r="P43" s="53"/>
    </row>
    <row r="44" spans="1:16" s="22" customFormat="1" x14ac:dyDescent="0.3">
      <c r="A44" s="23">
        <v>8</v>
      </c>
      <c r="B44" s="8"/>
      <c r="C44" s="8"/>
      <c r="D44" s="19" t="s">
        <v>258</v>
      </c>
      <c r="E44" s="43">
        <v>6</v>
      </c>
      <c r="F44" s="171">
        <v>0.1</v>
      </c>
      <c r="G44" s="48">
        <f t="shared" ref="G44:G67" si="31">E44+(E44*F44)</f>
        <v>6.6</v>
      </c>
      <c r="H44" s="3" t="s">
        <v>9</v>
      </c>
      <c r="I44" s="280"/>
      <c r="J44" s="192">
        <f t="shared" ref="J44:J67" si="32">I44*G44</f>
        <v>0</v>
      </c>
      <c r="K44" s="191">
        <f t="shared" si="27"/>
        <v>121.60000000000001</v>
      </c>
      <c r="L44" s="281"/>
      <c r="M44" s="260">
        <f t="shared" si="1"/>
        <v>0</v>
      </c>
      <c r="N44" s="192">
        <f t="shared" si="2"/>
        <v>0</v>
      </c>
      <c r="O44" s="240">
        <f t="shared" si="3"/>
        <v>0</v>
      </c>
      <c r="P44" s="53"/>
    </row>
    <row r="45" spans="1:16" x14ac:dyDescent="0.3">
      <c r="A45" s="23"/>
      <c r="B45" s="8"/>
      <c r="C45" s="8"/>
      <c r="D45" s="19" t="s">
        <v>259</v>
      </c>
      <c r="E45" s="43">
        <v>1</v>
      </c>
      <c r="F45" s="1">
        <v>0</v>
      </c>
      <c r="G45" s="48">
        <f t="shared" ref="G45:G51" si="33">E45+(E45*F45)</f>
        <v>1</v>
      </c>
      <c r="H45" s="3" t="s">
        <v>11</v>
      </c>
      <c r="I45" s="280"/>
      <c r="J45" s="192">
        <f t="shared" ref="J45:J51" si="34">I45*G45</f>
        <v>0</v>
      </c>
      <c r="K45" s="191">
        <f t="shared" ref="K45:K51" si="35">$K$5</f>
        <v>121.60000000000001</v>
      </c>
      <c r="L45" s="281"/>
      <c r="M45" s="260">
        <f t="shared" ref="M45:M51" si="36">L45*G45</f>
        <v>0</v>
      </c>
      <c r="N45" s="192">
        <f t="shared" ref="N45:N51" si="37">M45*K45</f>
        <v>0</v>
      </c>
      <c r="O45" s="240">
        <f t="shared" si="3"/>
        <v>0</v>
      </c>
      <c r="P45" s="53"/>
    </row>
    <row r="46" spans="1:16" x14ac:dyDescent="0.3">
      <c r="A46" s="23"/>
      <c r="B46" s="8"/>
      <c r="C46" s="8"/>
      <c r="D46" s="19" t="s">
        <v>254</v>
      </c>
      <c r="E46" s="43">
        <v>1</v>
      </c>
      <c r="F46" s="1">
        <v>0</v>
      </c>
      <c r="G46" s="48">
        <f t="shared" si="33"/>
        <v>1</v>
      </c>
      <c r="H46" s="3" t="s">
        <v>11</v>
      </c>
      <c r="I46" s="280"/>
      <c r="J46" s="192">
        <f t="shared" si="34"/>
        <v>0</v>
      </c>
      <c r="K46" s="191">
        <f t="shared" si="35"/>
        <v>121.60000000000001</v>
      </c>
      <c r="L46" s="281"/>
      <c r="M46" s="260">
        <f t="shared" si="36"/>
        <v>0</v>
      </c>
      <c r="N46" s="192">
        <f t="shared" si="37"/>
        <v>0</v>
      </c>
      <c r="O46" s="240">
        <f t="shared" si="3"/>
        <v>0</v>
      </c>
      <c r="P46" s="53"/>
    </row>
    <row r="47" spans="1:16" x14ac:dyDescent="0.3">
      <c r="A47" s="23"/>
      <c r="B47" s="8"/>
      <c r="C47" s="8"/>
      <c r="D47" s="19" t="s">
        <v>255</v>
      </c>
      <c r="E47" s="43">
        <v>1</v>
      </c>
      <c r="F47" s="1">
        <v>0</v>
      </c>
      <c r="G47" s="48">
        <f t="shared" si="33"/>
        <v>1</v>
      </c>
      <c r="H47" s="3" t="s">
        <v>11</v>
      </c>
      <c r="I47" s="280"/>
      <c r="J47" s="192">
        <f t="shared" si="34"/>
        <v>0</v>
      </c>
      <c r="K47" s="191">
        <f t="shared" si="35"/>
        <v>121.60000000000001</v>
      </c>
      <c r="L47" s="281"/>
      <c r="M47" s="260">
        <f t="shared" si="36"/>
        <v>0</v>
      </c>
      <c r="N47" s="192">
        <f t="shared" si="37"/>
        <v>0</v>
      </c>
      <c r="O47" s="240">
        <f t="shared" si="3"/>
        <v>0</v>
      </c>
      <c r="P47" s="53"/>
    </row>
    <row r="48" spans="1:16" x14ac:dyDescent="0.3">
      <c r="A48" s="23"/>
      <c r="B48" s="8"/>
      <c r="C48" s="8"/>
      <c r="D48" s="19" t="s">
        <v>250</v>
      </c>
      <c r="E48" s="43">
        <v>1</v>
      </c>
      <c r="F48" s="1">
        <v>0</v>
      </c>
      <c r="G48" s="48">
        <f t="shared" si="33"/>
        <v>1</v>
      </c>
      <c r="H48" s="3" t="s">
        <v>11</v>
      </c>
      <c r="I48" s="280"/>
      <c r="J48" s="192">
        <f t="shared" si="34"/>
        <v>0</v>
      </c>
      <c r="K48" s="191">
        <f t="shared" si="35"/>
        <v>121.60000000000001</v>
      </c>
      <c r="L48" s="281"/>
      <c r="M48" s="260">
        <f t="shared" si="36"/>
        <v>0</v>
      </c>
      <c r="N48" s="192">
        <f t="shared" si="37"/>
        <v>0</v>
      </c>
      <c r="O48" s="240">
        <f t="shared" si="3"/>
        <v>0</v>
      </c>
      <c r="P48" s="53"/>
    </row>
    <row r="49" spans="1:16" x14ac:dyDescent="0.3">
      <c r="A49" s="23"/>
      <c r="B49" s="8"/>
      <c r="C49" s="8"/>
      <c r="D49" s="19" t="s">
        <v>260</v>
      </c>
      <c r="E49" s="43">
        <v>1</v>
      </c>
      <c r="F49" s="1">
        <v>0</v>
      </c>
      <c r="G49" s="48">
        <f t="shared" si="33"/>
        <v>1</v>
      </c>
      <c r="H49" s="3" t="s">
        <v>11</v>
      </c>
      <c r="I49" s="280"/>
      <c r="J49" s="192">
        <f t="shared" si="34"/>
        <v>0</v>
      </c>
      <c r="K49" s="191">
        <f t="shared" si="35"/>
        <v>121.60000000000001</v>
      </c>
      <c r="L49" s="281"/>
      <c r="M49" s="260">
        <f t="shared" si="36"/>
        <v>0</v>
      </c>
      <c r="N49" s="192">
        <f t="shared" si="37"/>
        <v>0</v>
      </c>
      <c r="O49" s="240">
        <f t="shared" si="3"/>
        <v>0</v>
      </c>
      <c r="P49" s="53"/>
    </row>
    <row r="50" spans="1:16" x14ac:dyDescent="0.3">
      <c r="A50" s="23"/>
      <c r="B50" s="8"/>
      <c r="C50" s="8"/>
      <c r="D50" s="19" t="s">
        <v>261</v>
      </c>
      <c r="E50" s="43">
        <v>1</v>
      </c>
      <c r="F50" s="1">
        <v>0</v>
      </c>
      <c r="G50" s="48">
        <f t="shared" si="33"/>
        <v>1</v>
      </c>
      <c r="H50" s="3" t="s">
        <v>11</v>
      </c>
      <c r="I50" s="280"/>
      <c r="J50" s="192">
        <f t="shared" si="34"/>
        <v>0</v>
      </c>
      <c r="K50" s="191">
        <f t="shared" si="35"/>
        <v>121.60000000000001</v>
      </c>
      <c r="L50" s="281"/>
      <c r="M50" s="260">
        <f t="shared" si="36"/>
        <v>0</v>
      </c>
      <c r="N50" s="192">
        <f t="shared" si="37"/>
        <v>0</v>
      </c>
      <c r="O50" s="240">
        <f t="shared" si="3"/>
        <v>0</v>
      </c>
      <c r="P50" s="53"/>
    </row>
    <row r="51" spans="1:16" x14ac:dyDescent="0.3">
      <c r="A51" s="23"/>
      <c r="B51" s="8"/>
      <c r="C51" s="8"/>
      <c r="D51" s="19" t="s">
        <v>252</v>
      </c>
      <c r="E51" s="43">
        <v>1</v>
      </c>
      <c r="F51" s="1">
        <v>0</v>
      </c>
      <c r="G51" s="48">
        <f t="shared" si="33"/>
        <v>1</v>
      </c>
      <c r="H51" s="3" t="s">
        <v>11</v>
      </c>
      <c r="I51" s="280"/>
      <c r="J51" s="192">
        <f t="shared" si="34"/>
        <v>0</v>
      </c>
      <c r="K51" s="191">
        <f t="shared" si="35"/>
        <v>121.60000000000001</v>
      </c>
      <c r="L51" s="281"/>
      <c r="M51" s="260">
        <f t="shared" si="36"/>
        <v>0</v>
      </c>
      <c r="N51" s="192">
        <f t="shared" si="37"/>
        <v>0</v>
      </c>
      <c r="O51" s="240">
        <f t="shared" si="3"/>
        <v>0</v>
      </c>
      <c r="P51" s="53"/>
    </row>
    <row r="52" spans="1:16" s="22" customFormat="1" x14ac:dyDescent="0.3">
      <c r="A52" s="23">
        <v>9</v>
      </c>
      <c r="B52" s="8"/>
      <c r="C52" s="8"/>
      <c r="D52" s="19" t="s">
        <v>262</v>
      </c>
      <c r="E52" s="43">
        <v>53</v>
      </c>
      <c r="F52" s="171">
        <v>0.1</v>
      </c>
      <c r="G52" s="48">
        <f t="shared" si="31"/>
        <v>58.3</v>
      </c>
      <c r="H52" s="3" t="s">
        <v>9</v>
      </c>
      <c r="I52" s="280"/>
      <c r="J52" s="192">
        <f t="shared" si="32"/>
        <v>0</v>
      </c>
      <c r="K52" s="191">
        <f t="shared" ref="K52:K67" si="38">$K$5</f>
        <v>121.60000000000001</v>
      </c>
      <c r="L52" s="281"/>
      <c r="M52" s="260">
        <f t="shared" si="1"/>
        <v>0</v>
      </c>
      <c r="N52" s="192">
        <f t="shared" si="2"/>
        <v>0</v>
      </c>
      <c r="O52" s="240">
        <f t="shared" si="3"/>
        <v>0</v>
      </c>
      <c r="P52" s="53"/>
    </row>
    <row r="53" spans="1:16" x14ac:dyDescent="0.3">
      <c r="A53" s="23"/>
      <c r="B53" s="8"/>
      <c r="C53" s="8"/>
      <c r="D53" s="19" t="s">
        <v>263</v>
      </c>
      <c r="E53" s="43">
        <v>5</v>
      </c>
      <c r="F53" s="1">
        <v>0</v>
      </c>
      <c r="G53" s="48">
        <f>E53+(E53*F53)</f>
        <v>5</v>
      </c>
      <c r="H53" s="3" t="s">
        <v>11</v>
      </c>
      <c r="I53" s="280"/>
      <c r="J53" s="192">
        <f>I53*G53</f>
        <v>0</v>
      </c>
      <c r="K53" s="191">
        <f t="shared" si="38"/>
        <v>121.60000000000001</v>
      </c>
      <c r="L53" s="281"/>
      <c r="M53" s="260">
        <f>L53*G53</f>
        <v>0</v>
      </c>
      <c r="N53" s="192">
        <f>M53*K53</f>
        <v>0</v>
      </c>
      <c r="O53" s="240">
        <f t="shared" si="3"/>
        <v>0</v>
      </c>
      <c r="P53" s="53"/>
    </row>
    <row r="54" spans="1:16" x14ac:dyDescent="0.3">
      <c r="A54" s="23"/>
      <c r="B54" s="8"/>
      <c r="C54" s="8"/>
      <c r="D54" s="19" t="s">
        <v>264</v>
      </c>
      <c r="E54" s="43">
        <v>6</v>
      </c>
      <c r="F54" s="1">
        <v>0</v>
      </c>
      <c r="G54" s="48">
        <f>E54+(E54*F54)</f>
        <v>6</v>
      </c>
      <c r="H54" s="3" t="s">
        <v>11</v>
      </c>
      <c r="I54" s="280"/>
      <c r="J54" s="192">
        <f>I54*G54</f>
        <v>0</v>
      </c>
      <c r="K54" s="191">
        <f t="shared" si="38"/>
        <v>121.60000000000001</v>
      </c>
      <c r="L54" s="281"/>
      <c r="M54" s="260">
        <f>L54*G54</f>
        <v>0</v>
      </c>
      <c r="N54" s="192">
        <f>M54*K54</f>
        <v>0</v>
      </c>
      <c r="O54" s="240">
        <f t="shared" si="3"/>
        <v>0</v>
      </c>
      <c r="P54" s="53"/>
    </row>
    <row r="55" spans="1:16" x14ac:dyDescent="0.3">
      <c r="A55" s="23"/>
      <c r="B55" s="8"/>
      <c r="C55" s="8"/>
      <c r="D55" s="19" t="s">
        <v>265</v>
      </c>
      <c r="E55" s="43">
        <v>5</v>
      </c>
      <c r="F55" s="1">
        <v>0</v>
      </c>
      <c r="G55" s="48">
        <f>E55+(E55*F55)</f>
        <v>5</v>
      </c>
      <c r="H55" s="3" t="s">
        <v>11</v>
      </c>
      <c r="I55" s="280"/>
      <c r="J55" s="192">
        <f>I55*G55</f>
        <v>0</v>
      </c>
      <c r="K55" s="191">
        <f t="shared" si="38"/>
        <v>121.60000000000001</v>
      </c>
      <c r="L55" s="281"/>
      <c r="M55" s="260">
        <f>L55*G55</f>
        <v>0</v>
      </c>
      <c r="N55" s="192">
        <f>M55*K55</f>
        <v>0</v>
      </c>
      <c r="O55" s="240">
        <f t="shared" si="3"/>
        <v>0</v>
      </c>
      <c r="P55" s="53"/>
    </row>
    <row r="56" spans="1:16" x14ac:dyDescent="0.3">
      <c r="A56" s="23"/>
      <c r="B56" s="8"/>
      <c r="C56" s="8"/>
      <c r="D56" s="19" t="s">
        <v>266</v>
      </c>
      <c r="E56" s="43">
        <v>6</v>
      </c>
      <c r="F56" s="1">
        <v>0</v>
      </c>
      <c r="G56" s="48">
        <f>E56+(E56*F56)</f>
        <v>6</v>
      </c>
      <c r="H56" s="3" t="s">
        <v>11</v>
      </c>
      <c r="I56" s="280"/>
      <c r="J56" s="192">
        <f>I56*G56</f>
        <v>0</v>
      </c>
      <c r="K56" s="191">
        <f t="shared" si="38"/>
        <v>121.60000000000001</v>
      </c>
      <c r="L56" s="281"/>
      <c r="M56" s="260">
        <f>L56*G56</f>
        <v>0</v>
      </c>
      <c r="N56" s="192">
        <f>M56*K56</f>
        <v>0</v>
      </c>
      <c r="O56" s="240">
        <f t="shared" si="3"/>
        <v>0</v>
      </c>
      <c r="P56" s="53"/>
    </row>
    <row r="57" spans="1:16" x14ac:dyDescent="0.3">
      <c r="A57" s="23"/>
      <c r="B57" s="8"/>
      <c r="C57" s="8"/>
      <c r="D57" s="19" t="s">
        <v>252</v>
      </c>
      <c r="E57" s="43">
        <v>6</v>
      </c>
      <c r="F57" s="1">
        <v>0</v>
      </c>
      <c r="G57" s="48">
        <f>E57+(E57*F57)</f>
        <v>6</v>
      </c>
      <c r="H57" s="3" t="s">
        <v>11</v>
      </c>
      <c r="I57" s="280"/>
      <c r="J57" s="192">
        <f>I57*G57</f>
        <v>0</v>
      </c>
      <c r="K57" s="191">
        <f t="shared" si="38"/>
        <v>121.60000000000001</v>
      </c>
      <c r="L57" s="281"/>
      <c r="M57" s="260">
        <f>L57*G57</f>
        <v>0</v>
      </c>
      <c r="N57" s="192">
        <f>M57*K57</f>
        <v>0</v>
      </c>
      <c r="O57" s="240">
        <f t="shared" si="3"/>
        <v>0</v>
      </c>
      <c r="P57" s="53"/>
    </row>
    <row r="58" spans="1:16" s="22" customFormat="1" x14ac:dyDescent="0.3">
      <c r="A58" s="23">
        <v>10</v>
      </c>
      <c r="B58" s="8"/>
      <c r="C58" s="8"/>
      <c r="D58" s="19" t="s">
        <v>106</v>
      </c>
      <c r="E58" s="43">
        <v>4</v>
      </c>
      <c r="F58" s="171">
        <v>0.1</v>
      </c>
      <c r="G58" s="48">
        <f t="shared" si="31"/>
        <v>4.4000000000000004</v>
      </c>
      <c r="H58" s="3" t="s">
        <v>9</v>
      </c>
      <c r="I58" s="280"/>
      <c r="J58" s="192">
        <f t="shared" si="32"/>
        <v>0</v>
      </c>
      <c r="K58" s="191">
        <f t="shared" si="38"/>
        <v>121.60000000000001</v>
      </c>
      <c r="L58" s="281"/>
      <c r="M58" s="260">
        <f t="shared" si="1"/>
        <v>0</v>
      </c>
      <c r="N58" s="192">
        <f t="shared" si="2"/>
        <v>0</v>
      </c>
      <c r="O58" s="240">
        <f t="shared" si="3"/>
        <v>0</v>
      </c>
      <c r="P58" s="53"/>
    </row>
    <row r="59" spans="1:16" s="22" customFormat="1" x14ac:dyDescent="0.3">
      <c r="A59" s="18">
        <v>11</v>
      </c>
      <c r="B59" s="8"/>
      <c r="C59" s="8"/>
      <c r="D59" s="194" t="s">
        <v>293</v>
      </c>
      <c r="E59" s="43">
        <v>6</v>
      </c>
      <c r="F59" s="186">
        <v>0.1</v>
      </c>
      <c r="G59" s="48">
        <f t="shared" ref="G59:G66" si="39">E59+(E59*F59)</f>
        <v>6.6</v>
      </c>
      <c r="H59" s="21" t="s">
        <v>9</v>
      </c>
      <c r="I59" s="280"/>
      <c r="J59" s="208">
        <f t="shared" ref="J59:J66" si="40">I59*G59</f>
        <v>0</v>
      </c>
      <c r="K59" s="191">
        <f t="shared" si="38"/>
        <v>121.60000000000001</v>
      </c>
      <c r="L59" s="281"/>
      <c r="M59" s="197">
        <f t="shared" ref="M59:M66" si="41">L59*G59</f>
        <v>0</v>
      </c>
      <c r="N59" s="208">
        <f t="shared" ref="N59:N66" si="42">M59*K59</f>
        <v>0</v>
      </c>
      <c r="O59" s="240">
        <f t="shared" si="3"/>
        <v>0</v>
      </c>
      <c r="P59" s="198"/>
    </row>
    <row r="60" spans="1:16" s="22" customFormat="1" x14ac:dyDescent="0.3">
      <c r="A60" s="18"/>
      <c r="B60" s="8"/>
      <c r="C60" s="8"/>
      <c r="D60" s="194" t="s">
        <v>294</v>
      </c>
      <c r="E60" s="195">
        <v>1</v>
      </c>
      <c r="F60" s="196">
        <v>0</v>
      </c>
      <c r="G60" s="48">
        <f t="shared" si="39"/>
        <v>1</v>
      </c>
      <c r="H60" s="21" t="s">
        <v>11</v>
      </c>
      <c r="I60" s="280"/>
      <c r="J60" s="208">
        <f t="shared" si="40"/>
        <v>0</v>
      </c>
      <c r="K60" s="191">
        <f t="shared" si="38"/>
        <v>121.60000000000001</v>
      </c>
      <c r="L60" s="281"/>
      <c r="M60" s="197">
        <f t="shared" si="41"/>
        <v>0</v>
      </c>
      <c r="N60" s="208">
        <f t="shared" si="42"/>
        <v>0</v>
      </c>
      <c r="O60" s="240">
        <f t="shared" si="3"/>
        <v>0</v>
      </c>
      <c r="P60" s="198"/>
    </row>
    <row r="61" spans="1:16" s="22" customFormat="1" x14ac:dyDescent="0.3">
      <c r="A61" s="18"/>
      <c r="B61" s="8"/>
      <c r="C61" s="8"/>
      <c r="D61" s="194" t="s">
        <v>295</v>
      </c>
      <c r="E61" s="195">
        <v>1</v>
      </c>
      <c r="F61" s="196">
        <v>0</v>
      </c>
      <c r="G61" s="48">
        <f t="shared" si="39"/>
        <v>1</v>
      </c>
      <c r="H61" s="21" t="s">
        <v>11</v>
      </c>
      <c r="I61" s="280"/>
      <c r="J61" s="208">
        <f t="shared" si="40"/>
        <v>0</v>
      </c>
      <c r="K61" s="191">
        <f t="shared" si="38"/>
        <v>121.60000000000001</v>
      </c>
      <c r="L61" s="281"/>
      <c r="M61" s="197">
        <f t="shared" si="41"/>
        <v>0</v>
      </c>
      <c r="N61" s="208">
        <f t="shared" si="42"/>
        <v>0</v>
      </c>
      <c r="O61" s="240">
        <f t="shared" si="3"/>
        <v>0</v>
      </c>
      <c r="P61" s="198"/>
    </row>
    <row r="62" spans="1:16" s="22" customFormat="1" x14ac:dyDescent="0.3">
      <c r="A62" s="18"/>
      <c r="B62" s="8"/>
      <c r="C62" s="8"/>
      <c r="D62" s="194" t="s">
        <v>296</v>
      </c>
      <c r="E62" s="195">
        <v>1</v>
      </c>
      <c r="F62" s="196">
        <v>0</v>
      </c>
      <c r="G62" s="48">
        <f t="shared" si="39"/>
        <v>1</v>
      </c>
      <c r="H62" s="21" t="s">
        <v>11</v>
      </c>
      <c r="I62" s="280"/>
      <c r="J62" s="208">
        <f t="shared" si="40"/>
        <v>0</v>
      </c>
      <c r="K62" s="191">
        <f t="shared" si="38"/>
        <v>121.60000000000001</v>
      </c>
      <c r="L62" s="281"/>
      <c r="M62" s="197">
        <f t="shared" si="41"/>
        <v>0</v>
      </c>
      <c r="N62" s="208">
        <f t="shared" si="42"/>
        <v>0</v>
      </c>
      <c r="O62" s="240">
        <f t="shared" si="3"/>
        <v>0</v>
      </c>
      <c r="P62" s="198"/>
    </row>
    <row r="63" spans="1:16" s="22" customFormat="1" x14ac:dyDescent="0.3">
      <c r="A63" s="18"/>
      <c r="B63" s="8"/>
      <c r="C63" s="8"/>
      <c r="D63" s="194" t="s">
        <v>265</v>
      </c>
      <c r="E63" s="195">
        <v>1</v>
      </c>
      <c r="F63" s="196">
        <v>0</v>
      </c>
      <c r="G63" s="48">
        <f t="shared" si="39"/>
        <v>1</v>
      </c>
      <c r="H63" s="21" t="s">
        <v>11</v>
      </c>
      <c r="I63" s="280"/>
      <c r="J63" s="208">
        <f t="shared" si="40"/>
        <v>0</v>
      </c>
      <c r="K63" s="191">
        <f t="shared" si="38"/>
        <v>121.60000000000001</v>
      </c>
      <c r="L63" s="281"/>
      <c r="M63" s="197">
        <f t="shared" si="41"/>
        <v>0</v>
      </c>
      <c r="N63" s="208">
        <f t="shared" si="42"/>
        <v>0</v>
      </c>
      <c r="O63" s="240">
        <f t="shared" si="3"/>
        <v>0</v>
      </c>
      <c r="P63" s="198"/>
    </row>
    <row r="64" spans="1:16" s="22" customFormat="1" x14ac:dyDescent="0.3">
      <c r="A64" s="18"/>
      <c r="B64" s="8"/>
      <c r="C64" s="8"/>
      <c r="D64" s="194" t="s">
        <v>297</v>
      </c>
      <c r="E64" s="195">
        <v>1</v>
      </c>
      <c r="F64" s="196">
        <v>0</v>
      </c>
      <c r="G64" s="48">
        <f t="shared" si="39"/>
        <v>1</v>
      </c>
      <c r="H64" s="21" t="s">
        <v>11</v>
      </c>
      <c r="I64" s="280"/>
      <c r="J64" s="208">
        <f t="shared" si="40"/>
        <v>0</v>
      </c>
      <c r="K64" s="191">
        <f t="shared" si="38"/>
        <v>121.60000000000001</v>
      </c>
      <c r="L64" s="281"/>
      <c r="M64" s="197">
        <f t="shared" si="41"/>
        <v>0</v>
      </c>
      <c r="N64" s="208">
        <f t="shared" si="42"/>
        <v>0</v>
      </c>
      <c r="O64" s="240">
        <f t="shared" si="3"/>
        <v>0</v>
      </c>
      <c r="P64" s="198"/>
    </row>
    <row r="65" spans="1:16" s="22" customFormat="1" x14ac:dyDescent="0.3">
      <c r="A65" s="18"/>
      <c r="B65" s="8"/>
      <c r="C65" s="8"/>
      <c r="D65" s="194" t="s">
        <v>298</v>
      </c>
      <c r="E65" s="195">
        <v>1</v>
      </c>
      <c r="F65" s="196">
        <v>0</v>
      </c>
      <c r="G65" s="48">
        <f t="shared" si="39"/>
        <v>1</v>
      </c>
      <c r="H65" s="21" t="s">
        <v>11</v>
      </c>
      <c r="I65" s="280"/>
      <c r="J65" s="208">
        <f t="shared" si="40"/>
        <v>0</v>
      </c>
      <c r="K65" s="191">
        <f t="shared" si="38"/>
        <v>121.60000000000001</v>
      </c>
      <c r="L65" s="281"/>
      <c r="M65" s="197">
        <f t="shared" si="41"/>
        <v>0</v>
      </c>
      <c r="N65" s="208">
        <f t="shared" si="42"/>
        <v>0</v>
      </c>
      <c r="O65" s="240">
        <f t="shared" si="3"/>
        <v>0</v>
      </c>
      <c r="P65" s="198"/>
    </row>
    <row r="66" spans="1:16" s="22" customFormat="1" x14ac:dyDescent="0.3">
      <c r="A66" s="18"/>
      <c r="B66" s="8"/>
      <c r="C66" s="8"/>
      <c r="D66" s="194" t="s">
        <v>252</v>
      </c>
      <c r="E66" s="195">
        <v>1</v>
      </c>
      <c r="F66" s="196">
        <v>0</v>
      </c>
      <c r="G66" s="48">
        <f t="shared" si="39"/>
        <v>1</v>
      </c>
      <c r="H66" s="21" t="s">
        <v>11</v>
      </c>
      <c r="I66" s="280"/>
      <c r="J66" s="208">
        <f t="shared" si="40"/>
        <v>0</v>
      </c>
      <c r="K66" s="191">
        <f t="shared" si="38"/>
        <v>121.60000000000001</v>
      </c>
      <c r="L66" s="281"/>
      <c r="M66" s="197">
        <f t="shared" si="41"/>
        <v>0</v>
      </c>
      <c r="N66" s="208">
        <f t="shared" si="42"/>
        <v>0</v>
      </c>
      <c r="O66" s="240">
        <f t="shared" si="3"/>
        <v>0</v>
      </c>
      <c r="P66" s="198"/>
    </row>
    <row r="67" spans="1:16" s="22" customFormat="1" x14ac:dyDescent="0.3">
      <c r="A67" s="23">
        <v>12</v>
      </c>
      <c r="B67" s="8"/>
      <c r="C67" s="8"/>
      <c r="D67" s="19" t="s">
        <v>205</v>
      </c>
      <c r="E67" s="43">
        <v>127</v>
      </c>
      <c r="F67" s="171">
        <v>0.1</v>
      </c>
      <c r="G67" s="172">
        <f t="shared" si="31"/>
        <v>139.69999999999999</v>
      </c>
      <c r="H67" s="131" t="s">
        <v>9</v>
      </c>
      <c r="I67" s="191"/>
      <c r="J67" s="210">
        <f t="shared" si="32"/>
        <v>0</v>
      </c>
      <c r="K67" s="191">
        <f t="shared" si="38"/>
        <v>121.60000000000001</v>
      </c>
      <c r="L67" s="281"/>
      <c r="M67" s="263">
        <f t="shared" si="1"/>
        <v>0</v>
      </c>
      <c r="N67" s="210">
        <f t="shared" si="2"/>
        <v>0</v>
      </c>
      <c r="O67" s="240">
        <f t="shared" si="3"/>
        <v>0</v>
      </c>
      <c r="P67" s="53"/>
    </row>
    <row r="68" spans="1:16" ht="15" thickBot="1" x14ac:dyDescent="0.35">
      <c r="A68" s="23"/>
      <c r="B68" s="27"/>
      <c r="C68" s="27"/>
      <c r="D68" s="40"/>
      <c r="E68" s="43"/>
      <c r="F68" s="171"/>
      <c r="G68" s="172"/>
      <c r="H68" s="174"/>
      <c r="I68" s="211"/>
      <c r="J68" s="211"/>
      <c r="K68" s="212"/>
      <c r="L68" s="281"/>
      <c r="M68" s="262"/>
      <c r="N68" s="211"/>
      <c r="O68" s="241"/>
      <c r="P68" s="53"/>
    </row>
    <row r="69" spans="1:16" ht="20.100000000000001" customHeight="1" thickBot="1" x14ac:dyDescent="0.35">
      <c r="A69" s="369" t="s">
        <v>10</v>
      </c>
      <c r="B69" s="370"/>
      <c r="C69" s="370"/>
      <c r="D69" s="371"/>
      <c r="E69" s="175"/>
      <c r="F69" s="171"/>
      <c r="G69" s="172"/>
      <c r="H69" s="174"/>
      <c r="I69" s="211"/>
      <c r="J69" s="211"/>
      <c r="K69" s="212"/>
      <c r="L69" s="281"/>
      <c r="M69" s="262"/>
      <c r="N69" s="211"/>
      <c r="O69" s="241"/>
      <c r="P69" s="53"/>
    </row>
    <row r="70" spans="1:16" x14ac:dyDescent="0.3">
      <c r="A70" s="23">
        <v>1</v>
      </c>
      <c r="B70" s="8"/>
      <c r="C70" s="9"/>
      <c r="D70" s="176" t="s">
        <v>206</v>
      </c>
      <c r="E70" s="43">
        <v>1016</v>
      </c>
      <c r="F70" s="171">
        <v>0.1</v>
      </c>
      <c r="G70" s="172">
        <f>E70+(E70*F70)</f>
        <v>1117.5999999999999</v>
      </c>
      <c r="H70" s="131" t="s">
        <v>9</v>
      </c>
      <c r="I70" s="213"/>
      <c r="J70" s="210">
        <f t="shared" ref="J70:J74" si="43">I70*G70</f>
        <v>0</v>
      </c>
      <c r="K70" s="209">
        <f>$K$5</f>
        <v>121.60000000000001</v>
      </c>
      <c r="L70" s="281"/>
      <c r="M70" s="263">
        <f t="shared" ref="M70:M74" si="44">L70*G70</f>
        <v>0</v>
      </c>
      <c r="N70" s="210">
        <f t="shared" ref="N70" si="45">M70*K70</f>
        <v>0</v>
      </c>
      <c r="O70" s="241">
        <f t="shared" ref="O70" si="46">J70+N70</f>
        <v>0</v>
      </c>
      <c r="P70" s="53"/>
    </row>
    <row r="71" spans="1:16" x14ac:dyDescent="0.3">
      <c r="A71" s="23">
        <v>2</v>
      </c>
      <c r="B71" s="8"/>
      <c r="C71" s="9"/>
      <c r="D71" s="19" t="s">
        <v>107</v>
      </c>
      <c r="E71" s="43">
        <v>171</v>
      </c>
      <c r="F71" s="171">
        <v>0.1</v>
      </c>
      <c r="G71" s="172">
        <f t="shared" ref="G71" si="47">E71+(E71*F71)</f>
        <v>188.1</v>
      </c>
      <c r="H71" s="131" t="s">
        <v>9</v>
      </c>
      <c r="I71" s="213"/>
      <c r="J71" s="210">
        <f t="shared" si="43"/>
        <v>0</v>
      </c>
      <c r="K71" s="209">
        <f t="shared" ref="K71:K74" si="48">$K$5</f>
        <v>121.60000000000001</v>
      </c>
      <c r="L71" s="281"/>
      <c r="M71" s="263">
        <f t="shared" si="44"/>
        <v>0</v>
      </c>
      <c r="N71" s="210">
        <f>M71*K71</f>
        <v>0</v>
      </c>
      <c r="O71" s="241">
        <f>J71+N71</f>
        <v>0</v>
      </c>
      <c r="P71" s="53"/>
    </row>
    <row r="72" spans="1:16" x14ac:dyDescent="0.3">
      <c r="A72" s="23">
        <v>3</v>
      </c>
      <c r="B72" s="8"/>
      <c r="C72" s="9"/>
      <c r="D72" s="19" t="s">
        <v>108</v>
      </c>
      <c r="E72" s="43">
        <v>100</v>
      </c>
      <c r="F72" s="171">
        <v>0.1</v>
      </c>
      <c r="G72" s="172">
        <f>E72+(E72*F72)</f>
        <v>110</v>
      </c>
      <c r="H72" s="131" t="s">
        <v>9</v>
      </c>
      <c r="I72" s="213"/>
      <c r="J72" s="210">
        <f t="shared" si="43"/>
        <v>0</v>
      </c>
      <c r="K72" s="209">
        <f t="shared" si="48"/>
        <v>121.60000000000001</v>
      </c>
      <c r="L72" s="281"/>
      <c r="M72" s="263">
        <f t="shared" si="44"/>
        <v>0</v>
      </c>
      <c r="N72" s="210">
        <f t="shared" ref="N72" si="49">M72*K72</f>
        <v>0</v>
      </c>
      <c r="O72" s="241">
        <f t="shared" ref="O72" si="50">J72+N72</f>
        <v>0</v>
      </c>
      <c r="P72" s="53"/>
    </row>
    <row r="73" spans="1:16" x14ac:dyDescent="0.3">
      <c r="A73" s="23">
        <v>4</v>
      </c>
      <c r="B73" s="8"/>
      <c r="C73" s="9"/>
      <c r="D73" s="19" t="s">
        <v>109</v>
      </c>
      <c r="E73" s="82">
        <v>214</v>
      </c>
      <c r="F73" s="171">
        <v>0.1</v>
      </c>
      <c r="G73" s="172">
        <f>E73+(E73*F73)</f>
        <v>235.4</v>
      </c>
      <c r="H73" s="131" t="s">
        <v>9</v>
      </c>
      <c r="I73" s="213"/>
      <c r="J73" s="210">
        <f t="shared" si="43"/>
        <v>0</v>
      </c>
      <c r="K73" s="209">
        <f t="shared" si="48"/>
        <v>121.60000000000001</v>
      </c>
      <c r="L73" s="281"/>
      <c r="M73" s="263">
        <f t="shared" si="44"/>
        <v>0</v>
      </c>
      <c r="N73" s="210">
        <f>M73*K73</f>
        <v>0</v>
      </c>
      <c r="O73" s="241">
        <f>J73+N73</f>
        <v>0</v>
      </c>
      <c r="P73" s="53"/>
    </row>
    <row r="74" spans="1:16" x14ac:dyDescent="0.3">
      <c r="A74" s="23">
        <v>5</v>
      </c>
      <c r="B74" s="8"/>
      <c r="C74" s="9"/>
      <c r="D74" s="19" t="s">
        <v>110</v>
      </c>
      <c r="E74" s="82">
        <v>1365</v>
      </c>
      <c r="F74" s="171">
        <v>0.1</v>
      </c>
      <c r="G74" s="172">
        <f>E74+(E74*F74)</f>
        <v>1501.5</v>
      </c>
      <c r="H74" s="131" t="s">
        <v>9</v>
      </c>
      <c r="I74" s="213"/>
      <c r="J74" s="210">
        <f t="shared" si="43"/>
        <v>0</v>
      </c>
      <c r="K74" s="209">
        <f t="shared" si="48"/>
        <v>121.60000000000001</v>
      </c>
      <c r="L74" s="281"/>
      <c r="M74" s="263">
        <f t="shared" si="44"/>
        <v>0</v>
      </c>
      <c r="N74" s="210">
        <f>M74*K74</f>
        <v>0</v>
      </c>
      <c r="O74" s="241">
        <f>J74+N74</f>
        <v>0</v>
      </c>
      <c r="P74" s="53"/>
    </row>
    <row r="75" spans="1:16" x14ac:dyDescent="0.3">
      <c r="A75" s="23">
        <v>6</v>
      </c>
      <c r="B75" s="8"/>
      <c r="C75" s="9"/>
      <c r="D75" s="19" t="s">
        <v>111</v>
      </c>
      <c r="E75" s="43">
        <v>499</v>
      </c>
      <c r="F75" s="171">
        <v>0.1</v>
      </c>
      <c r="G75" s="172">
        <f t="shared" ref="G75" si="51">E75+(E75*F75)</f>
        <v>548.9</v>
      </c>
      <c r="H75" s="131" t="s">
        <v>9</v>
      </c>
      <c r="I75" s="213"/>
      <c r="J75" s="210">
        <f t="shared" ref="J75" si="52">I75*G75</f>
        <v>0</v>
      </c>
      <c r="K75" s="209">
        <f t="shared" ref="K75" si="53">$K$5</f>
        <v>121.60000000000001</v>
      </c>
      <c r="L75" s="281"/>
      <c r="M75" s="263">
        <f t="shared" ref="M75" si="54">L75*G75</f>
        <v>0</v>
      </c>
      <c r="N75" s="210">
        <f>M75*K75</f>
        <v>0</v>
      </c>
      <c r="O75" s="241">
        <f>J75+N75</f>
        <v>0</v>
      </c>
      <c r="P75" s="53"/>
    </row>
    <row r="76" spans="1:16" ht="15" thickBot="1" x14ac:dyDescent="0.35">
      <c r="A76" s="23"/>
      <c r="B76" s="27"/>
      <c r="C76" s="27"/>
      <c r="D76" s="40"/>
      <c r="E76" s="43"/>
      <c r="F76" s="171"/>
      <c r="G76" s="172"/>
      <c r="H76" s="174"/>
      <c r="I76" s="213"/>
      <c r="J76" s="211"/>
      <c r="K76" s="212"/>
      <c r="L76" s="281"/>
      <c r="M76" s="262"/>
      <c r="N76" s="211"/>
      <c r="O76" s="241"/>
      <c r="P76" s="53"/>
    </row>
    <row r="77" spans="1:16" ht="20.100000000000001" customHeight="1" thickBot="1" x14ac:dyDescent="0.35">
      <c r="A77" s="369" t="s">
        <v>19</v>
      </c>
      <c r="B77" s="370"/>
      <c r="C77" s="370"/>
      <c r="D77" s="371"/>
      <c r="E77" s="175"/>
      <c r="F77" s="171"/>
      <c r="G77" s="172"/>
      <c r="H77" s="174"/>
      <c r="I77" s="213"/>
      <c r="J77" s="211"/>
      <c r="K77" s="212"/>
      <c r="L77" s="281"/>
      <c r="M77" s="262"/>
      <c r="N77" s="211"/>
      <c r="O77" s="241"/>
      <c r="P77" s="53"/>
    </row>
    <row r="78" spans="1:16" x14ac:dyDescent="0.3">
      <c r="A78" s="23">
        <v>1</v>
      </c>
      <c r="B78" s="8"/>
      <c r="C78" s="8"/>
      <c r="D78" s="176" t="s">
        <v>221</v>
      </c>
      <c r="E78" s="43">
        <v>25</v>
      </c>
      <c r="F78" s="171">
        <v>0.1</v>
      </c>
      <c r="G78" s="172">
        <f>E78+(E78*F78)</f>
        <v>27.5</v>
      </c>
      <c r="H78" s="131" t="s">
        <v>9</v>
      </c>
      <c r="I78" s="213"/>
      <c r="J78" s="210">
        <f t="shared" ref="J78:J84" si="55">I78*G78</f>
        <v>0</v>
      </c>
      <c r="K78" s="209">
        <f t="shared" ref="K78:K84" si="56">$K$5</f>
        <v>121.60000000000001</v>
      </c>
      <c r="L78" s="281"/>
      <c r="M78" s="263">
        <f t="shared" ref="M78:M84" si="57">L78*G78</f>
        <v>0</v>
      </c>
      <c r="N78" s="210">
        <f t="shared" ref="N78" si="58">M78*K78</f>
        <v>0</v>
      </c>
      <c r="O78" s="241">
        <f t="shared" ref="O78" si="59">J78+N78</f>
        <v>0</v>
      </c>
      <c r="P78" s="53"/>
    </row>
    <row r="79" spans="1:16" x14ac:dyDescent="0.3">
      <c r="A79" s="23">
        <v>2</v>
      </c>
      <c r="B79" s="8"/>
      <c r="C79" s="8"/>
      <c r="D79" s="176" t="s">
        <v>222</v>
      </c>
      <c r="E79" s="43">
        <v>40</v>
      </c>
      <c r="F79" s="171">
        <v>0.1</v>
      </c>
      <c r="G79" s="172">
        <f>E79+(E79*F79)</f>
        <v>44</v>
      </c>
      <c r="H79" s="131" t="s">
        <v>9</v>
      </c>
      <c r="I79" s="213"/>
      <c r="J79" s="210">
        <f t="shared" ref="J79" si="60">I79*G79</f>
        <v>0</v>
      </c>
      <c r="K79" s="209">
        <f t="shared" si="56"/>
        <v>121.60000000000001</v>
      </c>
      <c r="L79" s="281"/>
      <c r="M79" s="263">
        <f t="shared" ref="M79" si="61">L79*G79</f>
        <v>0</v>
      </c>
      <c r="N79" s="210">
        <f t="shared" ref="N79" si="62">M79*K79</f>
        <v>0</v>
      </c>
      <c r="O79" s="241">
        <f t="shared" ref="O79" si="63">J79+N79</f>
        <v>0</v>
      </c>
      <c r="P79" s="53"/>
    </row>
    <row r="80" spans="1:16" x14ac:dyDescent="0.3">
      <c r="A80" s="23">
        <v>3</v>
      </c>
      <c r="B80" s="8"/>
      <c r="C80" s="9"/>
      <c r="D80" s="19" t="s">
        <v>112</v>
      </c>
      <c r="E80" s="43">
        <v>3</v>
      </c>
      <c r="F80" s="171">
        <v>0</v>
      </c>
      <c r="G80" s="172">
        <f t="shared" ref="G80" si="64">E80+(E80*F80)</f>
        <v>3</v>
      </c>
      <c r="H80" s="131" t="s">
        <v>11</v>
      </c>
      <c r="I80" s="213"/>
      <c r="J80" s="210">
        <f t="shared" si="55"/>
        <v>0</v>
      </c>
      <c r="K80" s="209">
        <f t="shared" si="56"/>
        <v>121.60000000000001</v>
      </c>
      <c r="L80" s="281"/>
      <c r="M80" s="263">
        <f t="shared" si="57"/>
        <v>0</v>
      </c>
      <c r="N80" s="210">
        <f>M80*K80</f>
        <v>0</v>
      </c>
      <c r="O80" s="241">
        <f>J80+N80</f>
        <v>0</v>
      </c>
      <c r="P80" s="53"/>
    </row>
    <row r="81" spans="1:16" x14ac:dyDescent="0.3">
      <c r="A81" s="23">
        <v>4</v>
      </c>
      <c r="B81" s="8"/>
      <c r="C81" s="8"/>
      <c r="D81" s="19" t="s">
        <v>311</v>
      </c>
      <c r="E81" s="43">
        <v>10</v>
      </c>
      <c r="F81" s="171">
        <v>0</v>
      </c>
      <c r="G81" s="172">
        <f>E81+(E81*F81)</f>
        <v>10</v>
      </c>
      <c r="H81" s="131" t="s">
        <v>11</v>
      </c>
      <c r="I81" s="213"/>
      <c r="J81" s="210">
        <f t="shared" si="55"/>
        <v>0</v>
      </c>
      <c r="K81" s="209">
        <f t="shared" si="56"/>
        <v>121.60000000000001</v>
      </c>
      <c r="L81" s="281"/>
      <c r="M81" s="263">
        <f t="shared" si="57"/>
        <v>0</v>
      </c>
      <c r="N81" s="210">
        <f t="shared" ref="N81" si="65">M81*K81</f>
        <v>0</v>
      </c>
      <c r="O81" s="241">
        <f t="shared" ref="O81" si="66">J81+N81</f>
        <v>0</v>
      </c>
      <c r="P81" s="53"/>
    </row>
    <row r="82" spans="1:16" x14ac:dyDescent="0.3">
      <c r="A82" s="23">
        <v>5</v>
      </c>
      <c r="B82" s="8"/>
      <c r="C82" s="8"/>
      <c r="D82" s="19" t="s">
        <v>310</v>
      </c>
      <c r="E82" s="43">
        <v>1</v>
      </c>
      <c r="F82" s="171">
        <v>0</v>
      </c>
      <c r="G82" s="172">
        <f>E82+(E82*F82)</f>
        <v>1</v>
      </c>
      <c r="H82" s="131" t="s">
        <v>11</v>
      </c>
      <c r="I82" s="213"/>
      <c r="J82" s="210">
        <f t="shared" ref="J82" si="67">I82*G82</f>
        <v>0</v>
      </c>
      <c r="K82" s="209">
        <f t="shared" si="56"/>
        <v>121.60000000000001</v>
      </c>
      <c r="L82" s="281"/>
      <c r="M82" s="263">
        <f t="shared" ref="M82" si="68">L82*G82</f>
        <v>0</v>
      </c>
      <c r="N82" s="210">
        <f t="shared" ref="N82" si="69">M82*K82</f>
        <v>0</v>
      </c>
      <c r="O82" s="241">
        <f t="shared" ref="O82" si="70">J82+N82</f>
        <v>0</v>
      </c>
      <c r="P82" s="53"/>
    </row>
    <row r="83" spans="1:16" x14ac:dyDescent="0.3">
      <c r="A83" s="23">
        <v>6</v>
      </c>
      <c r="B83" s="8"/>
      <c r="C83" s="8"/>
      <c r="D83" s="19" t="s">
        <v>113</v>
      </c>
      <c r="E83" s="43">
        <v>1</v>
      </c>
      <c r="F83" s="171">
        <v>0</v>
      </c>
      <c r="G83" s="172">
        <f>E83+(E83*F83)</f>
        <v>1</v>
      </c>
      <c r="H83" s="131" t="s">
        <v>11</v>
      </c>
      <c r="I83" s="213"/>
      <c r="J83" s="210">
        <f t="shared" si="55"/>
        <v>0</v>
      </c>
      <c r="K83" s="209">
        <f t="shared" si="56"/>
        <v>121.60000000000001</v>
      </c>
      <c r="L83" s="281"/>
      <c r="M83" s="263">
        <f t="shared" si="57"/>
        <v>0</v>
      </c>
      <c r="N83" s="210">
        <f t="shared" ref="N83" si="71">M83*K83</f>
        <v>0</v>
      </c>
      <c r="O83" s="241">
        <f t="shared" ref="O83" si="72">J83+N83</f>
        <v>0</v>
      </c>
      <c r="P83" s="53"/>
    </row>
    <row r="84" spans="1:16" x14ac:dyDescent="0.3">
      <c r="A84" s="23">
        <v>7</v>
      </c>
      <c r="B84" s="8"/>
      <c r="C84" s="9"/>
      <c r="D84" s="19" t="s">
        <v>207</v>
      </c>
      <c r="E84" s="43">
        <v>1</v>
      </c>
      <c r="F84" s="171">
        <v>0</v>
      </c>
      <c r="G84" s="172">
        <f t="shared" ref="G84" si="73">E84+(E84*F84)</f>
        <v>1</v>
      </c>
      <c r="H84" s="131" t="s">
        <v>11</v>
      </c>
      <c r="I84" s="213"/>
      <c r="J84" s="210">
        <f t="shared" si="55"/>
        <v>0</v>
      </c>
      <c r="K84" s="209">
        <f t="shared" si="56"/>
        <v>121.60000000000001</v>
      </c>
      <c r="L84" s="281"/>
      <c r="M84" s="263">
        <f t="shared" si="57"/>
        <v>0</v>
      </c>
      <c r="N84" s="210">
        <f>M84*K84</f>
        <v>0</v>
      </c>
      <c r="O84" s="241">
        <f>J84+N84</f>
        <v>0</v>
      </c>
      <c r="P84" s="53"/>
    </row>
    <row r="85" spans="1:16" ht="15" thickBot="1" x14ac:dyDescent="0.35">
      <c r="A85" s="23"/>
      <c r="B85" s="27"/>
      <c r="C85" s="27"/>
      <c r="D85" s="40"/>
      <c r="E85" s="43"/>
      <c r="F85" s="171"/>
      <c r="G85" s="172"/>
      <c r="H85" s="174"/>
      <c r="I85" s="213"/>
      <c r="J85" s="211"/>
      <c r="K85" s="212"/>
      <c r="L85" s="281"/>
      <c r="M85" s="262"/>
      <c r="N85" s="211"/>
      <c r="O85" s="241"/>
      <c r="P85" s="53"/>
    </row>
    <row r="86" spans="1:16" ht="20.100000000000001" customHeight="1" thickBot="1" x14ac:dyDescent="0.35">
      <c r="A86" s="369" t="s">
        <v>20</v>
      </c>
      <c r="B86" s="370"/>
      <c r="C86" s="370"/>
      <c r="D86" s="371"/>
      <c r="E86" s="175"/>
      <c r="F86" s="171"/>
      <c r="G86" s="172"/>
      <c r="H86" s="174"/>
      <c r="I86" s="213"/>
      <c r="J86" s="211"/>
      <c r="K86" s="212"/>
      <c r="L86" s="281"/>
      <c r="M86" s="262"/>
      <c r="N86" s="211"/>
      <c r="O86" s="241"/>
      <c r="P86" s="53"/>
    </row>
    <row r="87" spans="1:16" ht="15.75" customHeight="1" x14ac:dyDescent="0.3">
      <c r="A87" s="23">
        <v>1</v>
      </c>
      <c r="B87" s="8"/>
      <c r="C87" s="173"/>
      <c r="D87" s="52" t="s">
        <v>114</v>
      </c>
      <c r="E87" s="43">
        <v>1</v>
      </c>
      <c r="F87" s="171">
        <v>0</v>
      </c>
      <c r="G87" s="172">
        <f t="shared" ref="G87:G89" si="74">E87+(E87*F87)</f>
        <v>1</v>
      </c>
      <c r="H87" s="131" t="s">
        <v>11</v>
      </c>
      <c r="I87" s="213"/>
      <c r="J87" s="210">
        <f t="shared" ref="J87:J89" si="75">I87*G87</f>
        <v>0</v>
      </c>
      <c r="K87" s="209">
        <f t="shared" ref="K87:K93" si="76">$K$5</f>
        <v>121.60000000000001</v>
      </c>
      <c r="L87" s="281"/>
      <c r="M87" s="263">
        <f t="shared" ref="M87:M89" si="77">L87*G87</f>
        <v>0</v>
      </c>
      <c r="N87" s="211">
        <f t="shared" ref="N87:N89" si="78">K87*M87</f>
        <v>0</v>
      </c>
      <c r="O87" s="241">
        <f t="shared" ref="O87:O89" si="79">J87+N87</f>
        <v>0</v>
      </c>
      <c r="P87" s="53"/>
    </row>
    <row r="88" spans="1:16" x14ac:dyDescent="0.3">
      <c r="A88" s="23">
        <v>2</v>
      </c>
      <c r="B88" s="8"/>
      <c r="C88" s="173"/>
      <c r="D88" s="52" t="s">
        <v>115</v>
      </c>
      <c r="E88" s="43">
        <v>1</v>
      </c>
      <c r="F88" s="171">
        <v>0</v>
      </c>
      <c r="G88" s="172">
        <f t="shared" si="74"/>
        <v>1</v>
      </c>
      <c r="H88" s="131" t="s">
        <v>11</v>
      </c>
      <c r="I88" s="213"/>
      <c r="J88" s="210">
        <f t="shared" si="75"/>
        <v>0</v>
      </c>
      <c r="K88" s="209">
        <f t="shared" si="76"/>
        <v>121.60000000000001</v>
      </c>
      <c r="L88" s="281"/>
      <c r="M88" s="263">
        <f t="shared" si="77"/>
        <v>0</v>
      </c>
      <c r="N88" s="211">
        <f t="shared" si="78"/>
        <v>0</v>
      </c>
      <c r="O88" s="241">
        <f t="shared" si="79"/>
        <v>0</v>
      </c>
      <c r="P88" s="53"/>
    </row>
    <row r="89" spans="1:16" x14ac:dyDescent="0.3">
      <c r="A89" s="23">
        <v>3</v>
      </c>
      <c r="B89" s="8"/>
      <c r="C89" s="173"/>
      <c r="D89" s="52" t="s">
        <v>116</v>
      </c>
      <c r="E89" s="43">
        <v>1</v>
      </c>
      <c r="F89" s="171">
        <v>0</v>
      </c>
      <c r="G89" s="172">
        <f t="shared" si="74"/>
        <v>1</v>
      </c>
      <c r="H89" s="131" t="s">
        <v>11</v>
      </c>
      <c r="I89" s="213"/>
      <c r="J89" s="210">
        <f t="shared" si="75"/>
        <v>0</v>
      </c>
      <c r="K89" s="209">
        <f t="shared" si="76"/>
        <v>121.60000000000001</v>
      </c>
      <c r="L89" s="281"/>
      <c r="M89" s="263">
        <f t="shared" si="77"/>
        <v>0</v>
      </c>
      <c r="N89" s="211">
        <f t="shared" si="78"/>
        <v>0</v>
      </c>
      <c r="O89" s="241">
        <f t="shared" si="79"/>
        <v>0</v>
      </c>
      <c r="P89" s="53"/>
    </row>
    <row r="90" spans="1:16" x14ac:dyDescent="0.3">
      <c r="A90" s="23">
        <v>4</v>
      </c>
      <c r="B90" s="8"/>
      <c r="C90" s="173"/>
      <c r="D90" s="52" t="s">
        <v>117</v>
      </c>
      <c r="E90" s="43">
        <v>1</v>
      </c>
      <c r="F90" s="171">
        <v>0</v>
      </c>
      <c r="G90" s="172">
        <f t="shared" ref="G90:G91" si="80">E90+(E90*F90)</f>
        <v>1</v>
      </c>
      <c r="H90" s="131" t="s">
        <v>11</v>
      </c>
      <c r="I90" s="213"/>
      <c r="J90" s="210">
        <f t="shared" ref="J90:J91" si="81">I90*G90</f>
        <v>0</v>
      </c>
      <c r="K90" s="209">
        <f t="shared" si="76"/>
        <v>121.60000000000001</v>
      </c>
      <c r="L90" s="281"/>
      <c r="M90" s="263">
        <f t="shared" ref="M90:M91" si="82">L90*G90</f>
        <v>0</v>
      </c>
      <c r="N90" s="211">
        <f t="shared" ref="N90:N91" si="83">K90*M90</f>
        <v>0</v>
      </c>
      <c r="O90" s="241">
        <f t="shared" ref="O90:O91" si="84">J90+N90</f>
        <v>0</v>
      </c>
      <c r="P90" s="53"/>
    </row>
    <row r="91" spans="1:16" x14ac:dyDescent="0.3">
      <c r="A91" s="23">
        <v>5</v>
      </c>
      <c r="B91" s="8"/>
      <c r="C91" s="173"/>
      <c r="D91" s="52" t="s">
        <v>118</v>
      </c>
      <c r="E91" s="43">
        <v>1</v>
      </c>
      <c r="F91" s="171">
        <v>0</v>
      </c>
      <c r="G91" s="172">
        <f t="shared" si="80"/>
        <v>1</v>
      </c>
      <c r="H91" s="131" t="s">
        <v>11</v>
      </c>
      <c r="I91" s="213"/>
      <c r="J91" s="210">
        <f t="shared" si="81"/>
        <v>0</v>
      </c>
      <c r="K91" s="209">
        <f t="shared" si="76"/>
        <v>121.60000000000001</v>
      </c>
      <c r="L91" s="281"/>
      <c r="M91" s="263">
        <f t="shared" si="82"/>
        <v>0</v>
      </c>
      <c r="N91" s="211">
        <f t="shared" si="83"/>
        <v>0</v>
      </c>
      <c r="O91" s="241">
        <f t="shared" si="84"/>
        <v>0</v>
      </c>
      <c r="P91" s="53"/>
    </row>
    <row r="92" spans="1:16" x14ac:dyDescent="0.3">
      <c r="A92" s="23">
        <v>6</v>
      </c>
      <c r="B92" s="8"/>
      <c r="C92" s="173"/>
      <c r="D92" s="52" t="s">
        <v>119</v>
      </c>
      <c r="E92" s="43">
        <v>1</v>
      </c>
      <c r="F92" s="171">
        <v>0</v>
      </c>
      <c r="G92" s="172">
        <f t="shared" ref="G92:G93" si="85">E92+(E92*F92)</f>
        <v>1</v>
      </c>
      <c r="H92" s="131" t="s">
        <v>11</v>
      </c>
      <c r="I92" s="213"/>
      <c r="J92" s="210">
        <f t="shared" ref="J92:J93" si="86">I92*G92</f>
        <v>0</v>
      </c>
      <c r="K92" s="209">
        <f t="shared" si="76"/>
        <v>121.60000000000001</v>
      </c>
      <c r="L92" s="281"/>
      <c r="M92" s="263">
        <f t="shared" ref="M92:M93" si="87">L92*G92</f>
        <v>0</v>
      </c>
      <c r="N92" s="211">
        <f t="shared" ref="N92:N93" si="88">K92*M92</f>
        <v>0</v>
      </c>
      <c r="O92" s="241">
        <f t="shared" ref="O92:O93" si="89">J92+N92</f>
        <v>0</v>
      </c>
      <c r="P92" s="53"/>
    </row>
    <row r="93" spans="1:16" x14ac:dyDescent="0.3">
      <c r="A93" s="23">
        <v>7</v>
      </c>
      <c r="B93" s="8"/>
      <c r="C93" s="173"/>
      <c r="D93" s="52" t="s">
        <v>120</v>
      </c>
      <c r="E93" s="43">
        <v>1</v>
      </c>
      <c r="F93" s="171">
        <v>0</v>
      </c>
      <c r="G93" s="172">
        <f t="shared" si="85"/>
        <v>1</v>
      </c>
      <c r="H93" s="131" t="s">
        <v>11</v>
      </c>
      <c r="I93" s="213"/>
      <c r="J93" s="210">
        <f t="shared" si="86"/>
        <v>0</v>
      </c>
      <c r="K93" s="209">
        <f t="shared" si="76"/>
        <v>121.60000000000001</v>
      </c>
      <c r="L93" s="281"/>
      <c r="M93" s="263">
        <f t="shared" si="87"/>
        <v>0</v>
      </c>
      <c r="N93" s="211">
        <f t="shared" si="88"/>
        <v>0</v>
      </c>
      <c r="O93" s="241">
        <f t="shared" si="89"/>
        <v>0</v>
      </c>
      <c r="P93" s="53"/>
    </row>
    <row r="94" spans="1:16" ht="15" thickBot="1" x14ac:dyDescent="0.35">
      <c r="A94" s="23"/>
      <c r="B94" s="27"/>
      <c r="C94" s="27"/>
      <c r="D94" s="177"/>
      <c r="E94" s="178"/>
      <c r="F94" s="171"/>
      <c r="G94" s="172"/>
      <c r="H94" s="174"/>
      <c r="I94" s="213"/>
      <c r="J94" s="211"/>
      <c r="K94" s="211"/>
      <c r="L94" s="281"/>
      <c r="M94" s="264"/>
      <c r="N94" s="211"/>
      <c r="O94" s="242"/>
      <c r="P94" s="53"/>
    </row>
    <row r="95" spans="1:16" ht="20.100000000000001" customHeight="1" thickBot="1" x14ac:dyDescent="0.35">
      <c r="A95" s="369" t="s">
        <v>40</v>
      </c>
      <c r="B95" s="370"/>
      <c r="C95" s="370"/>
      <c r="D95" s="371"/>
      <c r="E95" s="46"/>
      <c r="F95" s="171"/>
      <c r="G95" s="172"/>
      <c r="H95" s="174"/>
      <c r="I95" s="213"/>
      <c r="J95" s="211"/>
      <c r="K95" s="211"/>
      <c r="L95" s="281"/>
      <c r="M95" s="264"/>
      <c r="N95" s="211"/>
      <c r="O95" s="242"/>
      <c r="P95" s="53"/>
    </row>
    <row r="96" spans="1:16" x14ac:dyDescent="0.3">
      <c r="A96" s="23">
        <v>1</v>
      </c>
      <c r="B96" s="8"/>
      <c r="C96" s="9"/>
      <c r="D96" s="179" t="s">
        <v>121</v>
      </c>
      <c r="E96" s="43">
        <v>1</v>
      </c>
      <c r="F96" s="171">
        <v>0</v>
      </c>
      <c r="G96" s="172">
        <f t="shared" ref="G96" si="90">E96+(E96*F96)</f>
        <v>1</v>
      </c>
      <c r="H96" s="174" t="s">
        <v>11</v>
      </c>
      <c r="I96" s="213"/>
      <c r="J96" s="210">
        <f t="shared" ref="J96" si="91">I96*G96</f>
        <v>0</v>
      </c>
      <c r="K96" s="209">
        <f t="shared" ref="K96:K105" si="92">$K$5</f>
        <v>121.60000000000001</v>
      </c>
      <c r="L96" s="281"/>
      <c r="M96" s="263">
        <f t="shared" ref="M96" si="93">L96*G96</f>
        <v>0</v>
      </c>
      <c r="N96" s="210">
        <f t="shared" ref="N96" si="94">M96*K96</f>
        <v>0</v>
      </c>
      <c r="O96" s="241">
        <f t="shared" ref="O96" si="95">J96+N96</f>
        <v>0</v>
      </c>
      <c r="P96" s="53"/>
    </row>
    <row r="97" spans="1:16" x14ac:dyDescent="0.3">
      <c r="A97" s="23">
        <v>2</v>
      </c>
      <c r="B97" s="8"/>
      <c r="C97" s="9"/>
      <c r="D97" s="179" t="s">
        <v>122</v>
      </c>
      <c r="E97" s="43">
        <v>1</v>
      </c>
      <c r="F97" s="171">
        <v>0</v>
      </c>
      <c r="G97" s="172">
        <f t="shared" ref="G97" si="96">E97+(E97*F97)</f>
        <v>1</v>
      </c>
      <c r="H97" s="174" t="s">
        <v>11</v>
      </c>
      <c r="I97" s="213"/>
      <c r="J97" s="210">
        <f t="shared" ref="J97" si="97">I97*G97</f>
        <v>0</v>
      </c>
      <c r="K97" s="209">
        <f t="shared" si="92"/>
        <v>121.60000000000001</v>
      </c>
      <c r="L97" s="281"/>
      <c r="M97" s="263">
        <f t="shared" ref="M97" si="98">L97*G97</f>
        <v>0</v>
      </c>
      <c r="N97" s="210">
        <f t="shared" ref="N97" si="99">M97*K97</f>
        <v>0</v>
      </c>
      <c r="O97" s="241">
        <f t="shared" ref="O97" si="100">J97+N97</f>
        <v>0</v>
      </c>
      <c r="P97" s="53"/>
    </row>
    <row r="98" spans="1:16" x14ac:dyDescent="0.3">
      <c r="A98" s="23">
        <v>3</v>
      </c>
      <c r="B98" s="8"/>
      <c r="C98" s="9"/>
      <c r="D98" s="179" t="s">
        <v>123</v>
      </c>
      <c r="E98" s="43">
        <v>60</v>
      </c>
      <c r="F98" s="171">
        <v>0</v>
      </c>
      <c r="G98" s="172">
        <f t="shared" ref="G98:G105" si="101">E98+(E98*F98)</f>
        <v>60</v>
      </c>
      <c r="H98" s="174" t="s">
        <v>11</v>
      </c>
      <c r="I98" s="213"/>
      <c r="J98" s="210">
        <f t="shared" ref="J98:J105" si="102">I98*G98</f>
        <v>0</v>
      </c>
      <c r="K98" s="209">
        <f t="shared" si="92"/>
        <v>121.60000000000001</v>
      </c>
      <c r="L98" s="281"/>
      <c r="M98" s="263">
        <f t="shared" ref="M98:M105" si="103">L98*G98</f>
        <v>0</v>
      </c>
      <c r="N98" s="210">
        <f t="shared" ref="N98:N105" si="104">M98*K98</f>
        <v>0</v>
      </c>
      <c r="O98" s="241">
        <f t="shared" ref="O98:O105" si="105">J98+N98</f>
        <v>0</v>
      </c>
      <c r="P98" s="53"/>
    </row>
    <row r="99" spans="1:16" x14ac:dyDescent="0.3">
      <c r="A99" s="23">
        <v>4</v>
      </c>
      <c r="B99" s="8"/>
      <c r="C99" s="9"/>
      <c r="D99" s="179" t="s">
        <v>124</v>
      </c>
      <c r="E99" s="43">
        <v>5</v>
      </c>
      <c r="F99" s="171">
        <v>0</v>
      </c>
      <c r="G99" s="172">
        <f t="shared" si="101"/>
        <v>5</v>
      </c>
      <c r="H99" s="174" t="s">
        <v>11</v>
      </c>
      <c r="I99" s="213"/>
      <c r="J99" s="210">
        <f t="shared" si="102"/>
        <v>0</v>
      </c>
      <c r="K99" s="209">
        <f t="shared" si="92"/>
        <v>121.60000000000001</v>
      </c>
      <c r="L99" s="281"/>
      <c r="M99" s="263">
        <f t="shared" si="103"/>
        <v>0</v>
      </c>
      <c r="N99" s="210">
        <f t="shared" si="104"/>
        <v>0</v>
      </c>
      <c r="O99" s="241">
        <f t="shared" si="105"/>
        <v>0</v>
      </c>
      <c r="P99" s="53"/>
    </row>
    <row r="100" spans="1:16" x14ac:dyDescent="0.3">
      <c r="A100" s="23">
        <v>5</v>
      </c>
      <c r="B100" s="8"/>
      <c r="C100" s="9"/>
      <c r="D100" s="179" t="s">
        <v>125</v>
      </c>
      <c r="E100" s="43">
        <v>1</v>
      </c>
      <c r="F100" s="171">
        <v>0</v>
      </c>
      <c r="G100" s="172">
        <f t="shared" ref="G100:G104" si="106">E100+(E100*F100)</f>
        <v>1</v>
      </c>
      <c r="H100" s="174" t="s">
        <v>11</v>
      </c>
      <c r="I100" s="213"/>
      <c r="J100" s="210">
        <f t="shared" ref="J100:J104" si="107">I100*G100</f>
        <v>0</v>
      </c>
      <c r="K100" s="209">
        <f t="shared" si="92"/>
        <v>121.60000000000001</v>
      </c>
      <c r="L100" s="281"/>
      <c r="M100" s="263">
        <f t="shared" ref="M100:M104" si="108">L100*G100</f>
        <v>0</v>
      </c>
      <c r="N100" s="210">
        <f t="shared" ref="N100:N104" si="109">M100*K100</f>
        <v>0</v>
      </c>
      <c r="O100" s="241">
        <f t="shared" ref="O100:O104" si="110">J100+N100</f>
        <v>0</v>
      </c>
      <c r="P100" s="53"/>
    </row>
    <row r="101" spans="1:16" x14ac:dyDescent="0.3">
      <c r="A101" s="23">
        <v>6</v>
      </c>
      <c r="B101" s="8"/>
      <c r="C101" s="9"/>
      <c r="D101" s="179" t="s">
        <v>126</v>
      </c>
      <c r="E101" s="43">
        <v>3</v>
      </c>
      <c r="F101" s="171">
        <v>0</v>
      </c>
      <c r="G101" s="172">
        <f t="shared" si="106"/>
        <v>3</v>
      </c>
      <c r="H101" s="174" t="s">
        <v>11</v>
      </c>
      <c r="I101" s="213"/>
      <c r="J101" s="210">
        <f t="shared" si="107"/>
        <v>0</v>
      </c>
      <c r="K101" s="209">
        <f t="shared" si="92"/>
        <v>121.60000000000001</v>
      </c>
      <c r="L101" s="281"/>
      <c r="M101" s="263">
        <f t="shared" si="108"/>
        <v>0</v>
      </c>
      <c r="N101" s="210">
        <f t="shared" si="109"/>
        <v>0</v>
      </c>
      <c r="O101" s="241">
        <f t="shared" si="110"/>
        <v>0</v>
      </c>
      <c r="P101" s="53"/>
    </row>
    <row r="102" spans="1:16" x14ac:dyDescent="0.3">
      <c r="A102" s="23">
        <v>7</v>
      </c>
      <c r="B102" s="8"/>
      <c r="C102" s="9"/>
      <c r="D102" s="179" t="s">
        <v>204</v>
      </c>
      <c r="E102" s="43">
        <v>1</v>
      </c>
      <c r="F102" s="171">
        <v>0</v>
      </c>
      <c r="G102" s="172">
        <f t="shared" si="106"/>
        <v>1</v>
      </c>
      <c r="H102" s="174" t="s">
        <v>11</v>
      </c>
      <c r="I102" s="213"/>
      <c r="J102" s="210">
        <f t="shared" si="107"/>
        <v>0</v>
      </c>
      <c r="K102" s="209">
        <f t="shared" si="92"/>
        <v>121.60000000000001</v>
      </c>
      <c r="L102" s="281"/>
      <c r="M102" s="263">
        <f t="shared" si="108"/>
        <v>0</v>
      </c>
      <c r="N102" s="210">
        <f t="shared" si="109"/>
        <v>0</v>
      </c>
      <c r="O102" s="241">
        <f t="shared" si="110"/>
        <v>0</v>
      </c>
      <c r="P102" s="53"/>
    </row>
    <row r="103" spans="1:16" x14ac:dyDescent="0.3">
      <c r="A103" s="23">
        <v>8</v>
      </c>
      <c r="B103" s="8"/>
      <c r="C103" s="9"/>
      <c r="D103" s="179" t="s">
        <v>203</v>
      </c>
      <c r="E103" s="43">
        <v>2</v>
      </c>
      <c r="F103" s="171">
        <v>0</v>
      </c>
      <c r="G103" s="172">
        <f t="shared" si="106"/>
        <v>2</v>
      </c>
      <c r="H103" s="174" t="s">
        <v>11</v>
      </c>
      <c r="I103" s="213"/>
      <c r="J103" s="210">
        <f t="shared" si="107"/>
        <v>0</v>
      </c>
      <c r="K103" s="209">
        <f t="shared" si="92"/>
        <v>121.60000000000001</v>
      </c>
      <c r="L103" s="281"/>
      <c r="M103" s="263">
        <f t="shared" si="108"/>
        <v>0</v>
      </c>
      <c r="N103" s="210">
        <f t="shared" si="109"/>
        <v>0</v>
      </c>
      <c r="O103" s="241">
        <f t="shared" si="110"/>
        <v>0</v>
      </c>
      <c r="P103" s="53"/>
    </row>
    <row r="104" spans="1:16" x14ac:dyDescent="0.3">
      <c r="A104" s="23">
        <v>9</v>
      </c>
      <c r="B104" s="8"/>
      <c r="C104" s="9"/>
      <c r="D104" s="179" t="s">
        <v>127</v>
      </c>
      <c r="E104" s="43">
        <v>2</v>
      </c>
      <c r="F104" s="171">
        <v>0</v>
      </c>
      <c r="G104" s="172">
        <f t="shared" si="106"/>
        <v>2</v>
      </c>
      <c r="H104" s="174" t="s">
        <v>11</v>
      </c>
      <c r="I104" s="213"/>
      <c r="J104" s="210">
        <f t="shared" si="107"/>
        <v>0</v>
      </c>
      <c r="K104" s="209">
        <f t="shared" si="92"/>
        <v>121.60000000000001</v>
      </c>
      <c r="L104" s="281"/>
      <c r="M104" s="263">
        <f t="shared" si="108"/>
        <v>0</v>
      </c>
      <c r="N104" s="210">
        <f t="shared" si="109"/>
        <v>0</v>
      </c>
      <c r="O104" s="241">
        <f t="shared" si="110"/>
        <v>0</v>
      </c>
      <c r="P104" s="53"/>
    </row>
    <row r="105" spans="1:16" x14ac:dyDescent="0.3">
      <c r="A105" s="23">
        <v>10</v>
      </c>
      <c r="B105" s="8"/>
      <c r="C105" s="9"/>
      <c r="D105" s="179" t="s">
        <v>128</v>
      </c>
      <c r="E105" s="43">
        <v>1</v>
      </c>
      <c r="F105" s="171">
        <v>0</v>
      </c>
      <c r="G105" s="172">
        <f t="shared" si="101"/>
        <v>1</v>
      </c>
      <c r="H105" s="174" t="s">
        <v>11</v>
      </c>
      <c r="I105" s="213"/>
      <c r="J105" s="210">
        <f t="shared" si="102"/>
        <v>0</v>
      </c>
      <c r="K105" s="209">
        <f t="shared" si="92"/>
        <v>121.60000000000001</v>
      </c>
      <c r="L105" s="281"/>
      <c r="M105" s="263">
        <f t="shared" si="103"/>
        <v>0</v>
      </c>
      <c r="N105" s="210">
        <f t="shared" si="104"/>
        <v>0</v>
      </c>
      <c r="O105" s="241">
        <f t="shared" si="105"/>
        <v>0</v>
      </c>
      <c r="P105" s="53"/>
    </row>
    <row r="106" spans="1:16" ht="15" thickBot="1" x14ac:dyDescent="0.35">
      <c r="A106" s="23"/>
      <c r="B106" s="27"/>
      <c r="C106" s="27"/>
      <c r="D106" s="177"/>
      <c r="E106" s="178"/>
      <c r="F106" s="171"/>
      <c r="G106" s="172"/>
      <c r="H106" s="174"/>
      <c r="I106" s="213"/>
      <c r="J106" s="211"/>
      <c r="K106" s="211"/>
      <c r="L106" s="281"/>
      <c r="M106" s="264"/>
      <c r="N106" s="211"/>
      <c r="O106" s="242"/>
      <c r="P106" s="53"/>
    </row>
    <row r="107" spans="1:16" ht="20.100000000000001" customHeight="1" thickBot="1" x14ac:dyDescent="0.35">
      <c r="A107" s="369" t="s">
        <v>41</v>
      </c>
      <c r="B107" s="370"/>
      <c r="C107" s="370"/>
      <c r="D107" s="371"/>
      <c r="E107" s="180"/>
      <c r="F107" s="171"/>
      <c r="G107" s="172"/>
      <c r="H107" s="174"/>
      <c r="I107" s="213"/>
      <c r="J107" s="211"/>
      <c r="K107" s="211"/>
      <c r="L107" s="281"/>
      <c r="M107" s="264"/>
      <c r="N107" s="211"/>
      <c r="O107" s="242"/>
      <c r="P107" s="53"/>
    </row>
    <row r="108" spans="1:16" ht="30" customHeight="1" x14ac:dyDescent="0.3">
      <c r="A108" s="23">
        <v>1</v>
      </c>
      <c r="B108" s="8"/>
      <c r="C108" s="9"/>
      <c r="D108" s="4" t="s">
        <v>129</v>
      </c>
      <c r="E108" s="43">
        <v>1</v>
      </c>
      <c r="F108" s="171">
        <v>0</v>
      </c>
      <c r="G108" s="172">
        <f>E108+(E108*F108)</f>
        <v>1</v>
      </c>
      <c r="H108" s="174" t="s">
        <v>11</v>
      </c>
      <c r="I108" s="213"/>
      <c r="J108" s="210">
        <f t="shared" ref="J108:J109" si="111">I108*G108</f>
        <v>0</v>
      </c>
      <c r="K108" s="209">
        <f t="shared" ref="K108:K109" si="112">$K$5</f>
        <v>121.60000000000001</v>
      </c>
      <c r="L108" s="281"/>
      <c r="M108" s="263">
        <f t="shared" ref="M108:M109" si="113">L108*G108</f>
        <v>0</v>
      </c>
      <c r="N108" s="211">
        <f t="shared" ref="N108:N109" si="114">K108*M108</f>
        <v>0</v>
      </c>
      <c r="O108" s="241">
        <f t="shared" ref="O108:O109" si="115">J108+N108</f>
        <v>0</v>
      </c>
      <c r="P108" s="53"/>
    </row>
    <row r="109" spans="1:16" ht="30" customHeight="1" x14ac:dyDescent="0.3">
      <c r="A109" s="23">
        <v>2</v>
      </c>
      <c r="B109" s="8"/>
      <c r="C109" s="9"/>
      <c r="D109" s="4" t="s">
        <v>130</v>
      </c>
      <c r="E109" s="43">
        <v>1</v>
      </c>
      <c r="F109" s="171">
        <v>0</v>
      </c>
      <c r="G109" s="172">
        <f t="shared" ref="G109" si="116">E109+(E109*F109)</f>
        <v>1</v>
      </c>
      <c r="H109" s="174" t="s">
        <v>11</v>
      </c>
      <c r="I109" s="213"/>
      <c r="J109" s="210">
        <f t="shared" si="111"/>
        <v>0</v>
      </c>
      <c r="K109" s="209">
        <f t="shared" si="112"/>
        <v>121.60000000000001</v>
      </c>
      <c r="L109" s="281"/>
      <c r="M109" s="263">
        <f t="shared" si="113"/>
        <v>0</v>
      </c>
      <c r="N109" s="211">
        <f t="shared" si="114"/>
        <v>0</v>
      </c>
      <c r="O109" s="241">
        <f t="shared" si="115"/>
        <v>0</v>
      </c>
      <c r="P109" s="53"/>
    </row>
    <row r="110" spans="1:16" x14ac:dyDescent="0.3">
      <c r="A110" s="23">
        <v>3</v>
      </c>
      <c r="B110" s="8"/>
      <c r="C110" s="8"/>
      <c r="D110" s="4" t="s">
        <v>199</v>
      </c>
      <c r="E110" s="82">
        <v>1</v>
      </c>
      <c r="F110" s="171">
        <v>0</v>
      </c>
      <c r="G110" s="172">
        <f t="shared" ref="G110" si="117">E110+(E110*F110)</f>
        <v>1</v>
      </c>
      <c r="H110" s="131" t="s">
        <v>11</v>
      </c>
      <c r="I110" s="213"/>
      <c r="J110" s="210">
        <f t="shared" ref="J110" si="118">I110*G110</f>
        <v>0</v>
      </c>
      <c r="K110" s="209">
        <f>$K$5</f>
        <v>121.60000000000001</v>
      </c>
      <c r="L110" s="281"/>
      <c r="M110" s="263">
        <f t="shared" ref="M110" si="119">L110*G110</f>
        <v>0</v>
      </c>
      <c r="N110" s="210">
        <f t="shared" ref="N110" si="120">M110*K110</f>
        <v>0</v>
      </c>
      <c r="O110" s="241">
        <f t="shared" ref="O110" si="121">J110+N110</f>
        <v>0</v>
      </c>
      <c r="P110" s="53"/>
    </row>
    <row r="111" spans="1:16" ht="15" thickBot="1" x14ac:dyDescent="0.35">
      <c r="A111" s="23"/>
      <c r="B111" s="27"/>
      <c r="C111" s="27"/>
      <c r="D111" s="177"/>
      <c r="E111" s="178"/>
      <c r="F111" s="171"/>
      <c r="G111" s="172"/>
      <c r="H111" s="174"/>
      <c r="I111" s="213"/>
      <c r="J111" s="211"/>
      <c r="K111" s="211"/>
      <c r="L111" s="281"/>
      <c r="M111" s="264"/>
      <c r="N111" s="211"/>
      <c r="O111" s="242"/>
      <c r="P111" s="53"/>
    </row>
    <row r="112" spans="1:16" ht="20.100000000000001" customHeight="1" thickBot="1" x14ac:dyDescent="0.35">
      <c r="A112" s="369" t="s">
        <v>21</v>
      </c>
      <c r="B112" s="370"/>
      <c r="C112" s="370"/>
      <c r="D112" s="371"/>
      <c r="E112" s="180"/>
      <c r="F112" s="171"/>
      <c r="G112" s="172"/>
      <c r="H112" s="174"/>
      <c r="I112" s="213"/>
      <c r="J112" s="211"/>
      <c r="K112" s="211"/>
      <c r="L112" s="281"/>
      <c r="M112" s="264"/>
      <c r="N112" s="211"/>
      <c r="O112" s="242"/>
      <c r="P112" s="53"/>
    </row>
    <row r="113" spans="1:16" x14ac:dyDescent="0.3">
      <c r="A113" s="23">
        <v>1</v>
      </c>
      <c r="B113" s="8"/>
      <c r="C113" s="8"/>
      <c r="D113" s="4" t="s">
        <v>208</v>
      </c>
      <c r="E113" s="82">
        <v>1</v>
      </c>
      <c r="F113" s="171">
        <v>0</v>
      </c>
      <c r="G113" s="172">
        <f t="shared" ref="G113:G114" si="122">E113+(E113*F113)</f>
        <v>1</v>
      </c>
      <c r="H113" s="131" t="s">
        <v>11</v>
      </c>
      <c r="I113" s="213"/>
      <c r="J113" s="210">
        <f t="shared" ref="J113:J114" si="123">I113*G113</f>
        <v>0</v>
      </c>
      <c r="K113" s="209">
        <f>$K$5</f>
        <v>121.60000000000001</v>
      </c>
      <c r="L113" s="281"/>
      <c r="M113" s="263">
        <f t="shared" ref="M113:M114" si="124">L113*G113</f>
        <v>0</v>
      </c>
      <c r="N113" s="210">
        <f t="shared" ref="N113:N114" si="125">M113*K113</f>
        <v>0</v>
      </c>
      <c r="O113" s="241">
        <f t="shared" ref="O113:O114" si="126">J113+N113</f>
        <v>0</v>
      </c>
      <c r="P113" s="53"/>
    </row>
    <row r="114" spans="1:16" x14ac:dyDescent="0.3">
      <c r="A114" s="23">
        <v>2</v>
      </c>
      <c r="B114" s="8"/>
      <c r="C114" s="8"/>
      <c r="D114" s="4" t="s">
        <v>209</v>
      </c>
      <c r="E114" s="82">
        <v>1</v>
      </c>
      <c r="F114" s="171">
        <v>0</v>
      </c>
      <c r="G114" s="172">
        <f t="shared" si="122"/>
        <v>1</v>
      </c>
      <c r="H114" s="131" t="s">
        <v>11</v>
      </c>
      <c r="I114" s="213"/>
      <c r="J114" s="210">
        <f t="shared" si="123"/>
        <v>0</v>
      </c>
      <c r="K114" s="209">
        <f>$K$5</f>
        <v>121.60000000000001</v>
      </c>
      <c r="L114" s="281"/>
      <c r="M114" s="263">
        <f t="shared" si="124"/>
        <v>0</v>
      </c>
      <c r="N114" s="210">
        <f t="shared" si="125"/>
        <v>0</v>
      </c>
      <c r="O114" s="241">
        <f t="shared" si="126"/>
        <v>0</v>
      </c>
      <c r="P114" s="53"/>
    </row>
    <row r="115" spans="1:16" ht="15" thickBot="1" x14ac:dyDescent="0.35">
      <c r="A115" s="23"/>
      <c r="B115" s="27"/>
      <c r="C115" s="27"/>
      <c r="D115" s="177"/>
      <c r="E115" s="178"/>
      <c r="F115" s="171"/>
      <c r="G115" s="172"/>
      <c r="H115" s="174"/>
      <c r="I115" s="213"/>
      <c r="J115" s="211"/>
      <c r="K115" s="211"/>
      <c r="L115" s="281"/>
      <c r="M115" s="264"/>
      <c r="N115" s="211"/>
      <c r="O115" s="242"/>
      <c r="P115" s="53"/>
    </row>
    <row r="116" spans="1:16" ht="20.100000000000001" customHeight="1" thickBot="1" x14ac:dyDescent="0.35">
      <c r="A116" s="369" t="s">
        <v>95</v>
      </c>
      <c r="B116" s="370"/>
      <c r="C116" s="370"/>
      <c r="D116" s="371"/>
      <c r="E116" s="180"/>
      <c r="F116" s="171"/>
      <c r="G116" s="172"/>
      <c r="H116" s="174"/>
      <c r="I116" s="213"/>
      <c r="J116" s="211"/>
      <c r="K116" s="211"/>
      <c r="L116" s="281"/>
      <c r="M116" s="264"/>
      <c r="N116" s="211"/>
      <c r="O116" s="242"/>
      <c r="P116" s="53"/>
    </row>
    <row r="117" spans="1:16" x14ac:dyDescent="0.3">
      <c r="A117" s="23">
        <v>1</v>
      </c>
      <c r="B117" s="8"/>
      <c r="C117" s="8"/>
      <c r="D117" s="4" t="s">
        <v>131</v>
      </c>
      <c r="E117" s="82">
        <v>1</v>
      </c>
      <c r="F117" s="171">
        <v>0</v>
      </c>
      <c r="G117" s="172">
        <f t="shared" ref="G117:G124" si="127">E117+(E117*F117)</f>
        <v>1</v>
      </c>
      <c r="H117" s="131" t="s">
        <v>11</v>
      </c>
      <c r="I117" s="213"/>
      <c r="J117" s="210">
        <f t="shared" ref="J117:J124" si="128">I117*G117</f>
        <v>0</v>
      </c>
      <c r="K117" s="209">
        <f t="shared" ref="K117:K124" si="129">$K$5</f>
        <v>121.60000000000001</v>
      </c>
      <c r="L117" s="281"/>
      <c r="M117" s="263">
        <f t="shared" ref="M117:M124" si="130">L117*G117</f>
        <v>0</v>
      </c>
      <c r="N117" s="210">
        <f t="shared" ref="N117:N124" si="131">M117*K117</f>
        <v>0</v>
      </c>
      <c r="O117" s="241">
        <f t="shared" ref="O117:O124" si="132">J117+N117</f>
        <v>0</v>
      </c>
      <c r="P117" s="53"/>
    </row>
    <row r="118" spans="1:16" x14ac:dyDescent="0.3">
      <c r="A118" s="23">
        <v>2</v>
      </c>
      <c r="B118" s="8"/>
      <c r="C118" s="8"/>
      <c r="D118" s="4" t="s">
        <v>132</v>
      </c>
      <c r="E118" s="82">
        <v>2</v>
      </c>
      <c r="F118" s="171">
        <v>0</v>
      </c>
      <c r="G118" s="172">
        <f t="shared" ref="G118:G121" si="133">E118+(E118*F118)</f>
        <v>2</v>
      </c>
      <c r="H118" s="131" t="s">
        <v>11</v>
      </c>
      <c r="I118" s="213"/>
      <c r="J118" s="210">
        <f t="shared" ref="J118:J121" si="134">I118*G118</f>
        <v>0</v>
      </c>
      <c r="K118" s="209">
        <f t="shared" si="129"/>
        <v>121.60000000000001</v>
      </c>
      <c r="L118" s="281"/>
      <c r="M118" s="263">
        <f t="shared" ref="M118:M121" si="135">L118*G118</f>
        <v>0</v>
      </c>
      <c r="N118" s="210">
        <f t="shared" ref="N118:N121" si="136">M118*K118</f>
        <v>0</v>
      </c>
      <c r="O118" s="241">
        <f t="shared" ref="O118:O121" si="137">J118+N118</f>
        <v>0</v>
      </c>
      <c r="P118" s="53"/>
    </row>
    <row r="119" spans="1:16" x14ac:dyDescent="0.3">
      <c r="A119" s="23">
        <v>3</v>
      </c>
      <c r="B119" s="8"/>
      <c r="C119" s="8"/>
      <c r="D119" s="4" t="s">
        <v>133</v>
      </c>
      <c r="E119" s="43">
        <v>1</v>
      </c>
      <c r="F119" s="171">
        <v>0</v>
      </c>
      <c r="G119" s="172">
        <f t="shared" si="133"/>
        <v>1</v>
      </c>
      <c r="H119" s="131" t="s">
        <v>11</v>
      </c>
      <c r="I119" s="213"/>
      <c r="J119" s="210">
        <f t="shared" si="134"/>
        <v>0</v>
      </c>
      <c r="K119" s="209">
        <f t="shared" si="129"/>
        <v>121.60000000000001</v>
      </c>
      <c r="L119" s="281"/>
      <c r="M119" s="263">
        <f t="shared" si="135"/>
        <v>0</v>
      </c>
      <c r="N119" s="210">
        <f t="shared" si="136"/>
        <v>0</v>
      </c>
      <c r="O119" s="241">
        <f t="shared" si="137"/>
        <v>0</v>
      </c>
      <c r="P119" s="53"/>
    </row>
    <row r="120" spans="1:16" x14ac:dyDescent="0.3">
      <c r="A120" s="23">
        <v>4</v>
      </c>
      <c r="B120" s="8"/>
      <c r="C120" s="8"/>
      <c r="D120" s="4" t="s">
        <v>134</v>
      </c>
      <c r="E120" s="43">
        <v>3</v>
      </c>
      <c r="F120" s="171">
        <v>0</v>
      </c>
      <c r="G120" s="172">
        <f t="shared" ref="G120" si="138">E120+(E120*F120)</f>
        <v>3</v>
      </c>
      <c r="H120" s="131" t="s">
        <v>11</v>
      </c>
      <c r="I120" s="213"/>
      <c r="J120" s="210">
        <f t="shared" ref="J120" si="139">I120*G120</f>
        <v>0</v>
      </c>
      <c r="K120" s="209">
        <f t="shared" si="129"/>
        <v>121.60000000000001</v>
      </c>
      <c r="L120" s="281"/>
      <c r="M120" s="263">
        <f t="shared" ref="M120" si="140">L120*G120</f>
        <v>0</v>
      </c>
      <c r="N120" s="210">
        <f t="shared" ref="N120" si="141">M120*K120</f>
        <v>0</v>
      </c>
      <c r="O120" s="241">
        <f t="shared" ref="O120" si="142">J120+N120</f>
        <v>0</v>
      </c>
      <c r="P120" s="53"/>
    </row>
    <row r="121" spans="1:16" x14ac:dyDescent="0.3">
      <c r="A121" s="23">
        <v>5</v>
      </c>
      <c r="B121" s="8"/>
      <c r="C121" s="8"/>
      <c r="D121" s="4" t="s">
        <v>135</v>
      </c>
      <c r="E121" s="43">
        <v>1</v>
      </c>
      <c r="F121" s="171">
        <v>0</v>
      </c>
      <c r="G121" s="172">
        <f t="shared" si="133"/>
        <v>1</v>
      </c>
      <c r="H121" s="131" t="s">
        <v>11</v>
      </c>
      <c r="I121" s="213"/>
      <c r="J121" s="210">
        <f t="shared" si="134"/>
        <v>0</v>
      </c>
      <c r="K121" s="209">
        <f t="shared" si="129"/>
        <v>121.60000000000001</v>
      </c>
      <c r="L121" s="281"/>
      <c r="M121" s="263">
        <f t="shared" si="135"/>
        <v>0</v>
      </c>
      <c r="N121" s="210">
        <f t="shared" si="136"/>
        <v>0</v>
      </c>
      <c r="O121" s="241">
        <f t="shared" si="137"/>
        <v>0</v>
      </c>
      <c r="P121" s="53"/>
    </row>
    <row r="122" spans="1:16" x14ac:dyDescent="0.3">
      <c r="A122" s="23">
        <v>6</v>
      </c>
      <c r="B122" s="8"/>
      <c r="C122" s="8"/>
      <c r="D122" s="4" t="s">
        <v>136</v>
      </c>
      <c r="E122" s="82">
        <v>4</v>
      </c>
      <c r="F122" s="171">
        <v>0</v>
      </c>
      <c r="G122" s="172">
        <f t="shared" si="127"/>
        <v>4</v>
      </c>
      <c r="H122" s="131" t="s">
        <v>11</v>
      </c>
      <c r="I122" s="213"/>
      <c r="J122" s="210">
        <f t="shared" si="128"/>
        <v>0</v>
      </c>
      <c r="K122" s="209">
        <f t="shared" si="129"/>
        <v>121.60000000000001</v>
      </c>
      <c r="L122" s="281"/>
      <c r="M122" s="263">
        <f t="shared" si="130"/>
        <v>0</v>
      </c>
      <c r="N122" s="210">
        <f t="shared" si="131"/>
        <v>0</v>
      </c>
      <c r="O122" s="241">
        <f t="shared" si="132"/>
        <v>0</v>
      </c>
      <c r="P122" s="53"/>
    </row>
    <row r="123" spans="1:16" x14ac:dyDescent="0.3">
      <c r="A123" s="23">
        <v>7</v>
      </c>
      <c r="B123" s="8"/>
      <c r="C123" s="8"/>
      <c r="D123" s="4" t="s">
        <v>137</v>
      </c>
      <c r="E123" s="43">
        <v>1</v>
      </c>
      <c r="F123" s="171">
        <v>0</v>
      </c>
      <c r="G123" s="172">
        <f t="shared" si="127"/>
        <v>1</v>
      </c>
      <c r="H123" s="131" t="s">
        <v>11</v>
      </c>
      <c r="I123" s="213"/>
      <c r="J123" s="210">
        <f t="shared" si="128"/>
        <v>0</v>
      </c>
      <c r="K123" s="209">
        <f t="shared" si="129"/>
        <v>121.60000000000001</v>
      </c>
      <c r="L123" s="281"/>
      <c r="M123" s="263">
        <f t="shared" si="130"/>
        <v>0</v>
      </c>
      <c r="N123" s="210">
        <f t="shared" si="131"/>
        <v>0</v>
      </c>
      <c r="O123" s="241">
        <f t="shared" si="132"/>
        <v>0</v>
      </c>
      <c r="P123" s="53"/>
    </row>
    <row r="124" spans="1:16" x14ac:dyDescent="0.3">
      <c r="A124" s="23">
        <v>8</v>
      </c>
      <c r="B124" s="8"/>
      <c r="C124" s="8"/>
      <c r="D124" s="4" t="s">
        <v>194</v>
      </c>
      <c r="E124" s="43">
        <v>1</v>
      </c>
      <c r="F124" s="171">
        <v>0</v>
      </c>
      <c r="G124" s="172">
        <f t="shared" si="127"/>
        <v>1</v>
      </c>
      <c r="H124" s="131" t="s">
        <v>11</v>
      </c>
      <c r="I124" s="213"/>
      <c r="J124" s="210">
        <f t="shared" si="128"/>
        <v>0</v>
      </c>
      <c r="K124" s="209">
        <f t="shared" si="129"/>
        <v>121.60000000000001</v>
      </c>
      <c r="L124" s="281"/>
      <c r="M124" s="263">
        <f t="shared" si="130"/>
        <v>0</v>
      </c>
      <c r="N124" s="210">
        <f t="shared" si="131"/>
        <v>0</v>
      </c>
      <c r="O124" s="241">
        <f t="shared" si="132"/>
        <v>0</v>
      </c>
      <c r="P124" s="53"/>
    </row>
    <row r="125" spans="1:16" ht="15" thickBot="1" x14ac:dyDescent="0.35">
      <c r="A125" s="23"/>
      <c r="B125" s="27"/>
      <c r="C125" s="27"/>
      <c r="D125" s="177"/>
      <c r="E125" s="178"/>
      <c r="F125" s="171"/>
      <c r="G125" s="172"/>
      <c r="H125" s="174"/>
      <c r="I125" s="213"/>
      <c r="J125" s="211"/>
      <c r="K125" s="211"/>
      <c r="L125" s="281"/>
      <c r="M125" s="264"/>
      <c r="N125" s="211"/>
      <c r="O125" s="242"/>
      <c r="P125" s="53"/>
    </row>
    <row r="126" spans="1:16" ht="20.100000000000001" customHeight="1" thickBot="1" x14ac:dyDescent="0.35">
      <c r="A126" s="369" t="s">
        <v>56</v>
      </c>
      <c r="B126" s="370"/>
      <c r="C126" s="370"/>
      <c r="D126" s="371"/>
      <c r="E126" s="180"/>
      <c r="F126" s="171"/>
      <c r="G126" s="172"/>
      <c r="H126" s="174"/>
      <c r="I126" s="213"/>
      <c r="J126" s="211"/>
      <c r="K126" s="211"/>
      <c r="L126" s="281"/>
      <c r="M126" s="264"/>
      <c r="N126" s="211"/>
      <c r="O126" s="242"/>
      <c r="P126" s="53"/>
    </row>
    <row r="127" spans="1:16" x14ac:dyDescent="0.3">
      <c r="A127" s="23">
        <v>1</v>
      </c>
      <c r="B127" s="8"/>
      <c r="C127" s="8"/>
      <c r="D127" s="4" t="s">
        <v>97</v>
      </c>
      <c r="E127" s="82">
        <v>2.78</v>
      </c>
      <c r="F127" s="171">
        <v>0</v>
      </c>
      <c r="G127" s="172">
        <f t="shared" ref="G127:G136" si="143">E127+(E127*F127)</f>
        <v>2.78</v>
      </c>
      <c r="H127" s="131" t="s">
        <v>11</v>
      </c>
      <c r="I127" s="213"/>
      <c r="J127" s="210">
        <f t="shared" ref="J127:J136" si="144">I127*G127</f>
        <v>0</v>
      </c>
      <c r="K127" s="209">
        <f>$K$5</f>
        <v>121.60000000000001</v>
      </c>
      <c r="L127" s="281"/>
      <c r="M127" s="263">
        <f t="shared" ref="M127:M136" si="145">L127*G127</f>
        <v>0</v>
      </c>
      <c r="N127" s="210">
        <f t="shared" ref="N127:N136" si="146">M127*K127</f>
        <v>0</v>
      </c>
      <c r="O127" s="241">
        <f t="shared" ref="O127:O136" si="147">J127+N127</f>
        <v>0</v>
      </c>
      <c r="P127" s="53"/>
    </row>
    <row r="128" spans="1:16" x14ac:dyDescent="0.3">
      <c r="A128" s="23">
        <v>2</v>
      </c>
      <c r="B128" s="8"/>
      <c r="C128" s="173"/>
      <c r="D128" s="52" t="s">
        <v>98</v>
      </c>
      <c r="E128" s="43">
        <v>8.34</v>
      </c>
      <c r="F128" s="171">
        <v>0</v>
      </c>
      <c r="G128" s="172">
        <f t="shared" si="143"/>
        <v>8.34</v>
      </c>
      <c r="H128" s="131" t="s">
        <v>11</v>
      </c>
      <c r="I128" s="213"/>
      <c r="J128" s="210">
        <f t="shared" si="144"/>
        <v>0</v>
      </c>
      <c r="K128" s="209">
        <f>$K$5</f>
        <v>121.60000000000001</v>
      </c>
      <c r="L128" s="281"/>
      <c r="M128" s="263">
        <f t="shared" si="145"/>
        <v>0</v>
      </c>
      <c r="N128" s="210">
        <f t="shared" si="146"/>
        <v>0</v>
      </c>
      <c r="O128" s="241">
        <f t="shared" si="147"/>
        <v>0</v>
      </c>
      <c r="P128" s="53"/>
    </row>
    <row r="129" spans="1:19" x14ac:dyDescent="0.3">
      <c r="A129" s="23">
        <v>3</v>
      </c>
      <c r="B129" s="8"/>
      <c r="C129" s="173"/>
      <c r="D129" s="52" t="s">
        <v>99</v>
      </c>
      <c r="E129" s="43">
        <v>36</v>
      </c>
      <c r="F129" s="171">
        <v>0</v>
      </c>
      <c r="G129" s="172">
        <f t="shared" si="143"/>
        <v>36</v>
      </c>
      <c r="H129" s="131" t="s">
        <v>11</v>
      </c>
      <c r="I129" s="213"/>
      <c r="J129" s="210">
        <f t="shared" si="144"/>
        <v>0</v>
      </c>
      <c r="K129" s="209">
        <f>$K$5</f>
        <v>121.60000000000001</v>
      </c>
      <c r="L129" s="281"/>
      <c r="M129" s="263">
        <f t="shared" si="145"/>
        <v>0</v>
      </c>
      <c r="N129" s="210">
        <f t="shared" si="146"/>
        <v>0</v>
      </c>
      <c r="O129" s="241">
        <f t="shared" si="147"/>
        <v>0</v>
      </c>
      <c r="P129" s="53"/>
    </row>
    <row r="130" spans="1:19" x14ac:dyDescent="0.3">
      <c r="A130" s="23">
        <v>4</v>
      </c>
      <c r="B130" s="8"/>
      <c r="C130" s="8"/>
      <c r="D130" s="24" t="s">
        <v>213</v>
      </c>
      <c r="E130" s="82">
        <v>12</v>
      </c>
      <c r="F130" s="171">
        <v>0</v>
      </c>
      <c r="G130" s="172">
        <f>E130+(E130*F130)</f>
        <v>12</v>
      </c>
      <c r="H130" s="131" t="s">
        <v>9</v>
      </c>
      <c r="I130" s="213"/>
      <c r="J130" s="210">
        <f>I130*G130</f>
        <v>0</v>
      </c>
      <c r="K130" s="209">
        <f t="shared" ref="K130" si="148">$K$5</f>
        <v>121.60000000000001</v>
      </c>
      <c r="L130" s="281"/>
      <c r="M130" s="263">
        <f>L130*G130</f>
        <v>0</v>
      </c>
      <c r="N130" s="210">
        <f>M130*K130</f>
        <v>0</v>
      </c>
      <c r="O130" s="241">
        <f>J130+N130</f>
        <v>0</v>
      </c>
      <c r="P130" s="53"/>
    </row>
    <row r="131" spans="1:19" x14ac:dyDescent="0.3">
      <c r="A131" s="23">
        <v>5</v>
      </c>
      <c r="B131" s="88"/>
      <c r="C131" s="76"/>
      <c r="D131" s="77" t="s">
        <v>142</v>
      </c>
      <c r="E131" s="82">
        <v>1</v>
      </c>
      <c r="F131" s="181">
        <v>0</v>
      </c>
      <c r="G131" s="172">
        <f>E131+(E131*F131)</f>
        <v>1</v>
      </c>
      <c r="H131" s="131" t="s">
        <v>11</v>
      </c>
      <c r="I131" s="213"/>
      <c r="J131" s="216">
        <f>I131*G131</f>
        <v>0</v>
      </c>
      <c r="K131" s="209">
        <f t="shared" ref="K131:K139" si="149">$K$5</f>
        <v>121.60000000000001</v>
      </c>
      <c r="L131" s="281"/>
      <c r="M131" s="265">
        <f>L131*G131</f>
        <v>0</v>
      </c>
      <c r="N131" s="216">
        <f>M131*K131</f>
        <v>0</v>
      </c>
      <c r="O131" s="241">
        <f>J131+N131</f>
        <v>0</v>
      </c>
      <c r="P131" s="53"/>
    </row>
    <row r="132" spans="1:19" x14ac:dyDescent="0.3">
      <c r="A132" s="23">
        <v>6</v>
      </c>
      <c r="B132" s="8"/>
      <c r="C132" s="173"/>
      <c r="D132" s="52" t="s">
        <v>139</v>
      </c>
      <c r="E132" s="43">
        <v>28</v>
      </c>
      <c r="F132" s="171">
        <v>0</v>
      </c>
      <c r="G132" s="172">
        <f t="shared" ref="G132:G133" si="150">E132+(E132*F132)</f>
        <v>28</v>
      </c>
      <c r="H132" s="131" t="s">
        <v>9</v>
      </c>
      <c r="I132" s="213"/>
      <c r="J132" s="210">
        <f t="shared" ref="J132:J133" si="151">I132*G132</f>
        <v>0</v>
      </c>
      <c r="K132" s="209">
        <f t="shared" si="149"/>
        <v>121.60000000000001</v>
      </c>
      <c r="L132" s="281"/>
      <c r="M132" s="263">
        <f t="shared" ref="M132:M133" si="152">L132*G132</f>
        <v>0</v>
      </c>
      <c r="N132" s="210">
        <f t="shared" ref="N132:N133" si="153">M132*K132</f>
        <v>0</v>
      </c>
      <c r="O132" s="241">
        <f t="shared" ref="O132:O133" si="154">J132+N132</f>
        <v>0</v>
      </c>
      <c r="P132" s="53"/>
    </row>
    <row r="133" spans="1:19" x14ac:dyDescent="0.3">
      <c r="A133" s="23">
        <v>7</v>
      </c>
      <c r="B133" s="8"/>
      <c r="C133" s="8"/>
      <c r="D133" s="4" t="s">
        <v>187</v>
      </c>
      <c r="E133" s="82">
        <v>50</v>
      </c>
      <c r="F133" s="171">
        <v>0</v>
      </c>
      <c r="G133" s="172">
        <f t="shared" si="150"/>
        <v>50</v>
      </c>
      <c r="H133" s="131" t="s">
        <v>9</v>
      </c>
      <c r="I133" s="213"/>
      <c r="J133" s="210">
        <f t="shared" si="151"/>
        <v>0</v>
      </c>
      <c r="K133" s="209">
        <f t="shared" si="149"/>
        <v>121.60000000000001</v>
      </c>
      <c r="L133" s="281"/>
      <c r="M133" s="263">
        <f t="shared" si="152"/>
        <v>0</v>
      </c>
      <c r="N133" s="210">
        <f t="shared" si="153"/>
        <v>0</v>
      </c>
      <c r="O133" s="241">
        <f t="shared" si="154"/>
        <v>0</v>
      </c>
      <c r="P133" s="53"/>
    </row>
    <row r="134" spans="1:19" x14ac:dyDescent="0.3">
      <c r="A134" s="23">
        <v>8</v>
      </c>
      <c r="B134" s="8"/>
      <c r="C134" s="173"/>
      <c r="D134" s="52" t="s">
        <v>188</v>
      </c>
      <c r="E134" s="43">
        <v>162</v>
      </c>
      <c r="F134" s="171">
        <v>0</v>
      </c>
      <c r="G134" s="172">
        <f t="shared" ref="G134" si="155">E134+(E134*F134)</f>
        <v>162</v>
      </c>
      <c r="H134" s="131" t="s">
        <v>9</v>
      </c>
      <c r="I134" s="213"/>
      <c r="J134" s="210">
        <f t="shared" ref="J134" si="156">I134*G134</f>
        <v>0</v>
      </c>
      <c r="K134" s="209">
        <f t="shared" si="149"/>
        <v>121.60000000000001</v>
      </c>
      <c r="L134" s="281"/>
      <c r="M134" s="263">
        <f t="shared" ref="M134" si="157">L134*G134</f>
        <v>0</v>
      </c>
      <c r="N134" s="210">
        <f t="shared" ref="N134" si="158">M134*K134</f>
        <v>0</v>
      </c>
      <c r="O134" s="241">
        <f t="shared" ref="O134" si="159">J134+N134</f>
        <v>0</v>
      </c>
      <c r="P134" s="53"/>
    </row>
    <row r="135" spans="1:19" x14ac:dyDescent="0.3">
      <c r="A135" s="23">
        <v>9</v>
      </c>
      <c r="B135" s="8"/>
      <c r="C135" s="173"/>
      <c r="D135" s="52" t="s">
        <v>189</v>
      </c>
      <c r="E135" s="43">
        <v>23</v>
      </c>
      <c r="F135" s="171">
        <v>0</v>
      </c>
      <c r="G135" s="172">
        <f t="shared" si="143"/>
        <v>23</v>
      </c>
      <c r="H135" s="131" t="s">
        <v>9</v>
      </c>
      <c r="I135" s="213"/>
      <c r="J135" s="210">
        <f t="shared" si="144"/>
        <v>0</v>
      </c>
      <c r="K135" s="209">
        <f t="shared" si="149"/>
        <v>121.60000000000001</v>
      </c>
      <c r="L135" s="281"/>
      <c r="M135" s="263">
        <f t="shared" si="145"/>
        <v>0</v>
      </c>
      <c r="N135" s="210">
        <f t="shared" si="146"/>
        <v>0</v>
      </c>
      <c r="O135" s="241">
        <f t="shared" si="147"/>
        <v>0</v>
      </c>
      <c r="P135" s="53"/>
    </row>
    <row r="136" spans="1:19" x14ac:dyDescent="0.3">
      <c r="A136" s="23">
        <v>10</v>
      </c>
      <c r="B136" s="8"/>
      <c r="C136" s="173"/>
      <c r="D136" s="52" t="s">
        <v>190</v>
      </c>
      <c r="E136" s="43">
        <v>16</v>
      </c>
      <c r="F136" s="171">
        <v>0</v>
      </c>
      <c r="G136" s="172">
        <f t="shared" si="143"/>
        <v>16</v>
      </c>
      <c r="H136" s="131" t="s">
        <v>9</v>
      </c>
      <c r="I136" s="213"/>
      <c r="J136" s="210">
        <f t="shared" si="144"/>
        <v>0</v>
      </c>
      <c r="K136" s="209">
        <f t="shared" si="149"/>
        <v>121.60000000000001</v>
      </c>
      <c r="L136" s="281"/>
      <c r="M136" s="263">
        <f t="shared" si="145"/>
        <v>0</v>
      </c>
      <c r="N136" s="210">
        <f t="shared" si="146"/>
        <v>0</v>
      </c>
      <c r="O136" s="241">
        <f t="shared" si="147"/>
        <v>0</v>
      </c>
      <c r="P136" s="53"/>
    </row>
    <row r="137" spans="1:19" x14ac:dyDescent="0.3">
      <c r="A137" s="23">
        <v>11</v>
      </c>
      <c r="B137" s="8"/>
      <c r="C137" s="173"/>
      <c r="D137" s="52" t="s">
        <v>138</v>
      </c>
      <c r="E137" s="43">
        <v>1</v>
      </c>
      <c r="F137" s="171">
        <v>0</v>
      </c>
      <c r="G137" s="172">
        <f>E137+(E137*F137)</f>
        <v>1</v>
      </c>
      <c r="H137" s="131" t="s">
        <v>11</v>
      </c>
      <c r="I137" s="213"/>
      <c r="J137" s="210">
        <f>I137*G137</f>
        <v>0</v>
      </c>
      <c r="K137" s="209">
        <f t="shared" si="149"/>
        <v>121.60000000000001</v>
      </c>
      <c r="L137" s="281"/>
      <c r="M137" s="263">
        <f>L137*G137</f>
        <v>0</v>
      </c>
      <c r="N137" s="210">
        <f>M137*K137</f>
        <v>0</v>
      </c>
      <c r="O137" s="241">
        <f>J137+N137</f>
        <v>0</v>
      </c>
      <c r="P137" s="53"/>
    </row>
    <row r="138" spans="1:19" x14ac:dyDescent="0.3">
      <c r="A138" s="23">
        <v>12</v>
      </c>
      <c r="B138" s="8"/>
      <c r="C138" s="173"/>
      <c r="D138" s="4" t="s">
        <v>313</v>
      </c>
      <c r="E138" s="82">
        <v>87</v>
      </c>
      <c r="F138" s="171">
        <v>0</v>
      </c>
      <c r="G138" s="172">
        <f>E138+(E138*F138)</f>
        <v>87</v>
      </c>
      <c r="H138" s="131" t="s">
        <v>11</v>
      </c>
      <c r="I138" s="213"/>
      <c r="J138" s="210">
        <f>I138*G138</f>
        <v>0</v>
      </c>
      <c r="K138" s="209">
        <f t="shared" si="149"/>
        <v>121.60000000000001</v>
      </c>
      <c r="L138" s="281"/>
      <c r="M138" s="263">
        <f>L138*G138</f>
        <v>0</v>
      </c>
      <c r="N138" s="210">
        <f>M138*K138</f>
        <v>0</v>
      </c>
      <c r="O138" s="241">
        <f>J138+N138</f>
        <v>0</v>
      </c>
      <c r="P138" s="53"/>
    </row>
    <row r="139" spans="1:19" x14ac:dyDescent="0.3">
      <c r="A139" s="23">
        <v>13</v>
      </c>
      <c r="B139" s="8"/>
      <c r="C139" s="173"/>
      <c r="D139" s="4" t="s">
        <v>314</v>
      </c>
      <c r="E139" s="82">
        <f>E138*2</f>
        <v>174</v>
      </c>
      <c r="F139" s="171">
        <v>0</v>
      </c>
      <c r="G139" s="172">
        <f>E139+(E139*F139)</f>
        <v>174</v>
      </c>
      <c r="H139" s="131" t="s">
        <v>11</v>
      </c>
      <c r="I139" s="213"/>
      <c r="J139" s="210">
        <f>I139*G139</f>
        <v>0</v>
      </c>
      <c r="K139" s="209">
        <f t="shared" si="149"/>
        <v>121.60000000000001</v>
      </c>
      <c r="L139" s="281"/>
      <c r="M139" s="263">
        <f>L139*G139</f>
        <v>0</v>
      </c>
      <c r="N139" s="210">
        <f>M139*K139</f>
        <v>0</v>
      </c>
      <c r="O139" s="241">
        <f>J139+N139</f>
        <v>0</v>
      </c>
      <c r="P139" s="53"/>
    </row>
    <row r="140" spans="1:19" s="22" customFormat="1" ht="15" thickBot="1" x14ac:dyDescent="0.35">
      <c r="A140" s="18"/>
      <c r="B140" s="34"/>
      <c r="C140" s="34"/>
      <c r="D140" s="40"/>
      <c r="E140" s="83"/>
      <c r="F140" s="39"/>
      <c r="G140" s="139"/>
      <c r="H140" s="38"/>
      <c r="I140" s="217"/>
      <c r="J140" s="218"/>
      <c r="K140" s="217"/>
      <c r="L140" s="281"/>
      <c r="M140" s="266"/>
      <c r="N140" s="192"/>
      <c r="O140" s="243"/>
      <c r="P140" s="42"/>
      <c r="Q140" s="12"/>
      <c r="S140" s="12"/>
    </row>
    <row r="141" spans="1:19" s="22" customFormat="1" ht="30" customHeight="1" thickBot="1" x14ac:dyDescent="0.35">
      <c r="A141" s="18"/>
      <c r="B141" s="34"/>
      <c r="C141" s="47"/>
      <c r="D141" s="322" t="s">
        <v>39</v>
      </c>
      <c r="E141" s="323"/>
      <c r="F141" s="323"/>
      <c r="G141" s="323"/>
      <c r="H141" s="323"/>
      <c r="I141" s="323"/>
      <c r="J141" s="297"/>
      <c r="K141" s="219"/>
      <c r="L141" s="281"/>
      <c r="M141" s="266"/>
      <c r="N141" s="192"/>
      <c r="O141" s="244">
        <f>J141</f>
        <v>0</v>
      </c>
      <c r="P141" s="42"/>
      <c r="Q141" s="12"/>
      <c r="S141" s="12"/>
    </row>
    <row r="142" spans="1:19" ht="15" thickBot="1" x14ac:dyDescent="0.35">
      <c r="A142" s="23"/>
      <c r="B142" s="27"/>
      <c r="C142" s="27"/>
      <c r="D142" s="40"/>
      <c r="E142" s="43"/>
      <c r="F142" s="1"/>
      <c r="G142" s="139"/>
      <c r="H142" s="16"/>
      <c r="I142" s="220"/>
      <c r="J142" s="206"/>
      <c r="K142" s="221"/>
      <c r="L142" s="281"/>
      <c r="M142" s="267"/>
      <c r="N142" s="206"/>
      <c r="O142" s="243"/>
      <c r="P142" s="54"/>
    </row>
    <row r="143" spans="1:19" s="57" customFormat="1" ht="16.2" thickBot="1" x14ac:dyDescent="0.35">
      <c r="A143" s="35"/>
      <c r="B143" s="36"/>
      <c r="C143" s="36"/>
      <c r="D143" s="55"/>
      <c r="E143" s="84"/>
      <c r="F143" s="37"/>
      <c r="G143" s="324" t="s">
        <v>37</v>
      </c>
      <c r="H143" s="325"/>
      <c r="I143" s="222">
        <f>SUM(J6:J142)</f>
        <v>0</v>
      </c>
      <c r="J143" s="314" t="s">
        <v>38</v>
      </c>
      <c r="K143" s="315"/>
      <c r="L143" s="281"/>
      <c r="M143" s="268"/>
      <c r="N143" s="234"/>
      <c r="O143" s="245"/>
      <c r="P143" s="56">
        <f>SUM(O6:O142)</f>
        <v>0</v>
      </c>
    </row>
    <row r="144" spans="1:19" ht="15" thickBot="1" x14ac:dyDescent="0.35">
      <c r="A144" s="23"/>
      <c r="B144" s="27"/>
      <c r="C144" s="27"/>
      <c r="D144" s="40"/>
      <c r="E144" s="43"/>
      <c r="F144" s="1"/>
      <c r="G144" s="139"/>
      <c r="H144" s="16"/>
      <c r="I144" s="220"/>
      <c r="J144" s="206"/>
      <c r="K144" s="221"/>
      <c r="L144" s="281"/>
      <c r="M144" s="267"/>
      <c r="N144" s="206"/>
      <c r="O144" s="243"/>
      <c r="P144" s="54"/>
    </row>
    <row r="145" spans="1:19" ht="30" customHeight="1" thickBot="1" x14ac:dyDescent="0.35">
      <c r="A145" s="316" t="s">
        <v>27</v>
      </c>
      <c r="B145" s="317"/>
      <c r="C145" s="317"/>
      <c r="D145" s="317"/>
      <c r="E145" s="317"/>
      <c r="F145" s="317"/>
      <c r="G145" s="317"/>
      <c r="H145" s="318"/>
      <c r="I145" s="223"/>
      <c r="J145" s="206"/>
      <c r="K145" s="206"/>
      <c r="L145" s="281"/>
      <c r="M145" s="259"/>
      <c r="N145" s="206"/>
      <c r="O145" s="239"/>
      <c r="P145" s="42"/>
    </row>
    <row r="146" spans="1:19" ht="20.100000000000001" customHeight="1" thickBot="1" x14ac:dyDescent="0.35">
      <c r="A146" s="369" t="s">
        <v>53</v>
      </c>
      <c r="B146" s="370"/>
      <c r="C146" s="370"/>
      <c r="D146" s="371"/>
      <c r="E146" s="46"/>
      <c r="F146" s="1"/>
      <c r="G146" s="48"/>
      <c r="H146" s="2"/>
      <c r="I146" s="205"/>
      <c r="J146" s="206"/>
      <c r="K146" s="206"/>
      <c r="L146" s="281"/>
      <c r="M146" s="259"/>
      <c r="N146" s="206"/>
      <c r="O146" s="239"/>
      <c r="P146" s="42"/>
    </row>
    <row r="147" spans="1:19" ht="15" customHeight="1" x14ac:dyDescent="0.3">
      <c r="A147" s="23">
        <v>1</v>
      </c>
      <c r="B147" s="89"/>
      <c r="C147" s="24"/>
      <c r="D147" s="19" t="s">
        <v>210</v>
      </c>
      <c r="E147" s="44">
        <v>930</v>
      </c>
      <c r="F147" s="171">
        <v>0.1</v>
      </c>
      <c r="G147" s="48">
        <f>E147+(E147*F147)</f>
        <v>1023</v>
      </c>
      <c r="H147" s="3" t="s">
        <v>9</v>
      </c>
      <c r="I147" s="209"/>
      <c r="J147" s="192">
        <f t="shared" ref="J147:J149" si="160">I147*G147</f>
        <v>0</v>
      </c>
      <c r="K147" s="191">
        <f>$K$5</f>
        <v>121.60000000000001</v>
      </c>
      <c r="L147" s="281"/>
      <c r="M147" s="260">
        <f t="shared" ref="M147:M149" si="161">L147*G147</f>
        <v>0</v>
      </c>
      <c r="N147" s="192">
        <f t="shared" ref="N147:N149" si="162">M147*K147</f>
        <v>0</v>
      </c>
      <c r="O147" s="244">
        <f t="shared" ref="O147:O149" si="163">J147+N147</f>
        <v>0</v>
      </c>
      <c r="P147" s="61"/>
    </row>
    <row r="148" spans="1:19" ht="15" customHeight="1" x14ac:dyDescent="0.3">
      <c r="A148" s="23">
        <v>2</v>
      </c>
      <c r="B148" s="88"/>
      <c r="C148" s="24"/>
      <c r="D148" s="19" t="s">
        <v>211</v>
      </c>
      <c r="E148" s="44">
        <v>6081</v>
      </c>
      <c r="F148" s="171">
        <v>0.1</v>
      </c>
      <c r="G148" s="48">
        <f>E148+(E148*F148)</f>
        <v>6689.1</v>
      </c>
      <c r="H148" s="3" t="s">
        <v>9</v>
      </c>
      <c r="I148" s="209"/>
      <c r="J148" s="192">
        <f t="shared" si="160"/>
        <v>0</v>
      </c>
      <c r="K148" s="191">
        <f t="shared" ref="K148:K149" si="164">$K$5</f>
        <v>121.60000000000001</v>
      </c>
      <c r="L148" s="281"/>
      <c r="M148" s="260">
        <f t="shared" si="161"/>
        <v>0</v>
      </c>
      <c r="N148" s="192">
        <f t="shared" si="162"/>
        <v>0</v>
      </c>
      <c r="O148" s="244">
        <f t="shared" si="163"/>
        <v>0</v>
      </c>
      <c r="P148" s="61"/>
    </row>
    <row r="149" spans="1:19" ht="15" customHeight="1" x14ac:dyDescent="0.3">
      <c r="A149" s="23">
        <v>3</v>
      </c>
      <c r="B149" s="88"/>
      <c r="C149" s="24"/>
      <c r="D149" s="19" t="s">
        <v>140</v>
      </c>
      <c r="E149" s="43">
        <v>1513</v>
      </c>
      <c r="F149" s="171">
        <v>0.1</v>
      </c>
      <c r="G149" s="172">
        <f t="shared" ref="G149" si="165">E149+(E149*F149)</f>
        <v>1664.3</v>
      </c>
      <c r="H149" s="131" t="s">
        <v>9</v>
      </c>
      <c r="I149" s="209"/>
      <c r="J149" s="210">
        <f t="shared" si="160"/>
        <v>0</v>
      </c>
      <c r="K149" s="209">
        <f t="shared" si="164"/>
        <v>121.60000000000001</v>
      </c>
      <c r="L149" s="281"/>
      <c r="M149" s="263">
        <f t="shared" si="161"/>
        <v>0</v>
      </c>
      <c r="N149" s="210">
        <f t="shared" si="162"/>
        <v>0</v>
      </c>
      <c r="O149" s="241">
        <f t="shared" si="163"/>
        <v>0</v>
      </c>
      <c r="P149" s="61"/>
    </row>
    <row r="150" spans="1:19" ht="15" thickBot="1" x14ac:dyDescent="0.35">
      <c r="A150" s="25"/>
      <c r="B150" s="28"/>
      <c r="C150" s="28"/>
      <c r="D150" s="7"/>
      <c r="E150" s="45"/>
      <c r="F150" s="13"/>
      <c r="G150" s="140"/>
      <c r="H150" s="14"/>
      <c r="I150" s="209"/>
      <c r="J150" s="206"/>
      <c r="K150" s="206"/>
      <c r="L150" s="281"/>
      <c r="M150" s="259"/>
      <c r="N150" s="206"/>
      <c r="O150" s="239"/>
      <c r="P150" s="42"/>
    </row>
    <row r="151" spans="1:19" ht="20.100000000000001" customHeight="1" thickBot="1" x14ac:dyDescent="0.35">
      <c r="A151" s="369" t="s">
        <v>54</v>
      </c>
      <c r="B151" s="370"/>
      <c r="C151" s="370"/>
      <c r="D151" s="371"/>
      <c r="E151" s="46"/>
      <c r="F151" s="1"/>
      <c r="G151" s="48"/>
      <c r="H151" s="2"/>
      <c r="I151" s="209"/>
      <c r="J151" s="206"/>
      <c r="K151" s="206"/>
      <c r="L151" s="281"/>
      <c r="M151" s="259"/>
      <c r="N151" s="206"/>
      <c r="O151" s="239"/>
      <c r="P151" s="42"/>
    </row>
    <row r="152" spans="1:19" s="22" customFormat="1" ht="15" customHeight="1" x14ac:dyDescent="0.3">
      <c r="A152" s="23">
        <v>1</v>
      </c>
      <c r="B152" s="88"/>
      <c r="C152" s="52"/>
      <c r="D152" s="19" t="s">
        <v>267</v>
      </c>
      <c r="E152" s="43">
        <v>13</v>
      </c>
      <c r="F152" s="171">
        <v>0.1</v>
      </c>
      <c r="G152" s="48">
        <f>E152+(E152*F152)</f>
        <v>14.3</v>
      </c>
      <c r="H152" s="21" t="s">
        <v>9</v>
      </c>
      <c r="I152" s="209"/>
      <c r="J152" s="192">
        <f>I152*G152</f>
        <v>0</v>
      </c>
      <c r="K152" s="191">
        <f t="shared" ref="K152:K161" si="166">$K$5</f>
        <v>121.60000000000001</v>
      </c>
      <c r="L152" s="281"/>
      <c r="M152" s="260">
        <f>L152*G152</f>
        <v>0</v>
      </c>
      <c r="N152" s="192">
        <f t="shared" ref="N152:N161" si="167">M152*K152</f>
        <v>0</v>
      </c>
      <c r="O152" s="244">
        <f>N152+J152</f>
        <v>0</v>
      </c>
      <c r="P152" s="53"/>
      <c r="Q152" s="12"/>
      <c r="S152" s="12"/>
    </row>
    <row r="153" spans="1:19" x14ac:dyDescent="0.3">
      <c r="A153" s="23"/>
      <c r="B153" s="88"/>
      <c r="C153" s="52"/>
      <c r="D153" s="19" t="s">
        <v>268</v>
      </c>
      <c r="E153" s="43">
        <v>2</v>
      </c>
      <c r="F153" s="20">
        <v>0</v>
      </c>
      <c r="G153" s="48">
        <f>E153+(E153*F153)</f>
        <v>2</v>
      </c>
      <c r="H153" s="21" t="s">
        <v>11</v>
      </c>
      <c r="I153" s="209"/>
      <c r="J153" s="192">
        <f>I153*G153</f>
        <v>0</v>
      </c>
      <c r="K153" s="191">
        <f>$K$5</f>
        <v>121.60000000000001</v>
      </c>
      <c r="L153" s="281"/>
      <c r="M153" s="260">
        <f>L153*G153</f>
        <v>0</v>
      </c>
      <c r="N153" s="192">
        <f>M153*K153</f>
        <v>0</v>
      </c>
      <c r="O153" s="244">
        <f>N153+J153</f>
        <v>0</v>
      </c>
      <c r="P153" s="53"/>
    </row>
    <row r="154" spans="1:19" x14ac:dyDescent="0.3">
      <c r="A154" s="23"/>
      <c r="B154" s="88"/>
      <c r="C154" s="52"/>
      <c r="D154" s="19" t="s">
        <v>269</v>
      </c>
      <c r="E154" s="43">
        <v>2</v>
      </c>
      <c r="F154" s="20">
        <v>0</v>
      </c>
      <c r="G154" s="48">
        <f>E154+(E154*F154)</f>
        <v>2</v>
      </c>
      <c r="H154" s="21" t="s">
        <v>11</v>
      </c>
      <c r="I154" s="209"/>
      <c r="J154" s="192">
        <f>I154*G154</f>
        <v>0</v>
      </c>
      <c r="K154" s="191">
        <f>$K$5</f>
        <v>121.60000000000001</v>
      </c>
      <c r="L154" s="281"/>
      <c r="M154" s="260">
        <f>L154*G154</f>
        <v>0</v>
      </c>
      <c r="N154" s="192">
        <f>M154*K154</f>
        <v>0</v>
      </c>
      <c r="O154" s="244">
        <f>N154+J154</f>
        <v>0</v>
      </c>
      <c r="P154" s="53"/>
    </row>
    <row r="155" spans="1:19" x14ac:dyDescent="0.3">
      <c r="A155" s="23"/>
      <c r="B155" s="88"/>
      <c r="C155" s="52"/>
      <c r="D155" s="19" t="s">
        <v>270</v>
      </c>
      <c r="E155" s="43">
        <v>3</v>
      </c>
      <c r="F155" s="20">
        <v>0</v>
      </c>
      <c r="G155" s="48">
        <f>E155+(E155*F155)</f>
        <v>3</v>
      </c>
      <c r="H155" s="21" t="s">
        <v>11</v>
      </c>
      <c r="I155" s="209"/>
      <c r="J155" s="192">
        <f>I155*G155</f>
        <v>0</v>
      </c>
      <c r="K155" s="191">
        <f>$K$5</f>
        <v>121.60000000000001</v>
      </c>
      <c r="L155" s="281"/>
      <c r="M155" s="260">
        <f>L155*G155</f>
        <v>0</v>
      </c>
      <c r="N155" s="192">
        <f>M155*K155</f>
        <v>0</v>
      </c>
      <c r="O155" s="244">
        <f>N155+J155</f>
        <v>0</v>
      </c>
      <c r="P155" s="53"/>
    </row>
    <row r="156" spans="1:19" s="22" customFormat="1" x14ac:dyDescent="0.3">
      <c r="A156" s="23">
        <v>2</v>
      </c>
      <c r="B156" s="88"/>
      <c r="C156" s="8"/>
      <c r="D156" s="19" t="s">
        <v>271</v>
      </c>
      <c r="E156" s="43">
        <v>12</v>
      </c>
      <c r="F156" s="171">
        <v>0.1</v>
      </c>
      <c r="G156" s="48">
        <f t="shared" ref="G156:G161" si="168">E156+(E156*F156)</f>
        <v>13.2</v>
      </c>
      <c r="H156" s="21" t="s">
        <v>9</v>
      </c>
      <c r="I156" s="209"/>
      <c r="J156" s="192">
        <f t="shared" ref="J156:J161" si="169">I156*G156</f>
        <v>0</v>
      </c>
      <c r="K156" s="191">
        <f t="shared" si="166"/>
        <v>121.60000000000001</v>
      </c>
      <c r="L156" s="281"/>
      <c r="M156" s="260">
        <f t="shared" ref="M156:M161" si="170">L156*G156</f>
        <v>0</v>
      </c>
      <c r="N156" s="192">
        <f t="shared" si="167"/>
        <v>0</v>
      </c>
      <c r="O156" s="244">
        <f t="shared" ref="O156:O161" si="171">N156+J156</f>
        <v>0</v>
      </c>
      <c r="P156" s="53"/>
    </row>
    <row r="157" spans="1:19" x14ac:dyDescent="0.3">
      <c r="A157" s="23"/>
      <c r="B157" s="88"/>
      <c r="C157" s="8"/>
      <c r="D157" s="19" t="s">
        <v>272</v>
      </c>
      <c r="E157" s="43">
        <v>1</v>
      </c>
      <c r="F157" s="20">
        <v>0</v>
      </c>
      <c r="G157" s="48">
        <f>E157+(E157*F157)</f>
        <v>1</v>
      </c>
      <c r="H157" s="21" t="s">
        <v>11</v>
      </c>
      <c r="I157" s="209"/>
      <c r="J157" s="192">
        <f>I157*G157</f>
        <v>0</v>
      </c>
      <c r="K157" s="191">
        <f>$K$5</f>
        <v>121.60000000000001</v>
      </c>
      <c r="L157" s="281"/>
      <c r="M157" s="260">
        <f>L157*G157</f>
        <v>0</v>
      </c>
      <c r="N157" s="192">
        <f>M157*K157</f>
        <v>0</v>
      </c>
      <c r="O157" s="244">
        <f>N157+J157</f>
        <v>0</v>
      </c>
      <c r="P157" s="53"/>
    </row>
    <row r="158" spans="1:19" x14ac:dyDescent="0.3">
      <c r="A158" s="23"/>
      <c r="B158" s="88"/>
      <c r="C158" s="8"/>
      <c r="D158" s="19" t="s">
        <v>273</v>
      </c>
      <c r="E158" s="43">
        <v>1</v>
      </c>
      <c r="F158" s="20">
        <v>0</v>
      </c>
      <c r="G158" s="48">
        <f>E158+(E158*F158)</f>
        <v>1</v>
      </c>
      <c r="H158" s="21" t="s">
        <v>11</v>
      </c>
      <c r="I158" s="209"/>
      <c r="J158" s="192">
        <f>I158*G158</f>
        <v>0</v>
      </c>
      <c r="K158" s="191">
        <f>$K$5</f>
        <v>121.60000000000001</v>
      </c>
      <c r="L158" s="281"/>
      <c r="M158" s="260">
        <f>L158*G158</f>
        <v>0</v>
      </c>
      <c r="N158" s="192">
        <f>M158*K158</f>
        <v>0</v>
      </c>
      <c r="O158" s="244">
        <f>N158+J158</f>
        <v>0</v>
      </c>
      <c r="P158" s="53"/>
    </row>
    <row r="159" spans="1:19" x14ac:dyDescent="0.3">
      <c r="A159" s="23"/>
      <c r="B159" s="88"/>
      <c r="C159" s="8"/>
      <c r="D159" s="19" t="s">
        <v>274</v>
      </c>
      <c r="E159" s="43">
        <v>2</v>
      </c>
      <c r="F159" s="20">
        <v>0</v>
      </c>
      <c r="G159" s="48">
        <f>E159+(E159*F159)</f>
        <v>2</v>
      </c>
      <c r="H159" s="21" t="s">
        <v>11</v>
      </c>
      <c r="I159" s="209"/>
      <c r="J159" s="192">
        <f>I159*G159</f>
        <v>0</v>
      </c>
      <c r="K159" s="191">
        <f>$K$5</f>
        <v>121.60000000000001</v>
      </c>
      <c r="L159" s="281"/>
      <c r="M159" s="260">
        <f>L159*G159</f>
        <v>0</v>
      </c>
      <c r="N159" s="192">
        <f>M159*K159</f>
        <v>0</v>
      </c>
      <c r="O159" s="244">
        <f>N159+J159</f>
        <v>0</v>
      </c>
      <c r="P159" s="53"/>
    </row>
    <row r="160" spans="1:19" x14ac:dyDescent="0.3">
      <c r="A160" s="23"/>
      <c r="B160" s="88"/>
      <c r="C160" s="8"/>
      <c r="D160" s="19" t="s">
        <v>275</v>
      </c>
      <c r="E160" s="43">
        <v>1</v>
      </c>
      <c r="F160" s="20">
        <v>0</v>
      </c>
      <c r="G160" s="48">
        <f>E160+(E160*F160)</f>
        <v>1</v>
      </c>
      <c r="H160" s="21" t="s">
        <v>11</v>
      </c>
      <c r="I160" s="209"/>
      <c r="J160" s="192">
        <f>I160*G160</f>
        <v>0</v>
      </c>
      <c r="K160" s="191">
        <f>$K$5</f>
        <v>121.60000000000001</v>
      </c>
      <c r="L160" s="281"/>
      <c r="M160" s="260">
        <f>L160*G160</f>
        <v>0</v>
      </c>
      <c r="N160" s="192">
        <f>M160*K160</f>
        <v>0</v>
      </c>
      <c r="O160" s="244">
        <f>N160+J160</f>
        <v>0</v>
      </c>
      <c r="P160" s="53"/>
    </row>
    <row r="161" spans="1:19" s="22" customFormat="1" x14ac:dyDescent="0.3">
      <c r="A161" s="23">
        <v>3</v>
      </c>
      <c r="B161" s="88"/>
      <c r="C161" s="8"/>
      <c r="D161" s="19" t="s">
        <v>276</v>
      </c>
      <c r="E161" s="43">
        <v>24</v>
      </c>
      <c r="F161" s="171">
        <v>0.1</v>
      </c>
      <c r="G161" s="48">
        <f t="shared" si="168"/>
        <v>26.4</v>
      </c>
      <c r="H161" s="21" t="s">
        <v>9</v>
      </c>
      <c r="I161" s="209"/>
      <c r="J161" s="192">
        <f t="shared" si="169"/>
        <v>0</v>
      </c>
      <c r="K161" s="191">
        <f t="shared" si="166"/>
        <v>121.60000000000001</v>
      </c>
      <c r="L161" s="281"/>
      <c r="M161" s="260">
        <f t="shared" si="170"/>
        <v>0</v>
      </c>
      <c r="N161" s="192">
        <f t="shared" si="167"/>
        <v>0</v>
      </c>
      <c r="O161" s="244">
        <f t="shared" si="171"/>
        <v>0</v>
      </c>
      <c r="P161" s="53"/>
    </row>
    <row r="162" spans="1:19" x14ac:dyDescent="0.3">
      <c r="A162" s="23"/>
      <c r="B162" s="88"/>
      <c r="C162" s="8"/>
      <c r="D162" s="19" t="s">
        <v>277</v>
      </c>
      <c r="E162" s="43">
        <v>1</v>
      </c>
      <c r="F162" s="20">
        <v>0</v>
      </c>
      <c r="G162" s="48">
        <f t="shared" ref="G162:G167" si="172">E162+(E162*F162)</f>
        <v>1</v>
      </c>
      <c r="H162" s="21" t="s">
        <v>11</v>
      </c>
      <c r="I162" s="209"/>
      <c r="J162" s="192">
        <f t="shared" ref="J162:J167" si="173">I162*G162</f>
        <v>0</v>
      </c>
      <c r="K162" s="191">
        <f t="shared" ref="K162:K167" si="174">$K$5</f>
        <v>121.60000000000001</v>
      </c>
      <c r="L162" s="281"/>
      <c r="M162" s="260">
        <f t="shared" ref="M162:M167" si="175">L162*G162</f>
        <v>0</v>
      </c>
      <c r="N162" s="192">
        <f t="shared" ref="N162:N167" si="176">M162*K162</f>
        <v>0</v>
      </c>
      <c r="O162" s="244">
        <f t="shared" ref="O162:O167" si="177">N162+J162</f>
        <v>0</v>
      </c>
      <c r="P162" s="53"/>
    </row>
    <row r="163" spans="1:19" x14ac:dyDescent="0.3">
      <c r="A163" s="23"/>
      <c r="B163" s="88"/>
      <c r="C163" s="8"/>
      <c r="D163" s="19" t="s">
        <v>278</v>
      </c>
      <c r="E163" s="43">
        <v>4</v>
      </c>
      <c r="F163" s="20">
        <v>0</v>
      </c>
      <c r="G163" s="48">
        <f t="shared" si="172"/>
        <v>4</v>
      </c>
      <c r="H163" s="21" t="s">
        <v>11</v>
      </c>
      <c r="I163" s="209"/>
      <c r="J163" s="192">
        <f t="shared" si="173"/>
        <v>0</v>
      </c>
      <c r="K163" s="191">
        <f t="shared" si="174"/>
        <v>121.60000000000001</v>
      </c>
      <c r="L163" s="281"/>
      <c r="M163" s="260">
        <f t="shared" si="175"/>
        <v>0</v>
      </c>
      <c r="N163" s="192">
        <f t="shared" si="176"/>
        <v>0</v>
      </c>
      <c r="O163" s="244">
        <f t="shared" si="177"/>
        <v>0</v>
      </c>
      <c r="P163" s="53"/>
    </row>
    <row r="164" spans="1:19" x14ac:dyDescent="0.3">
      <c r="A164" s="23"/>
      <c r="B164" s="88"/>
      <c r="C164" s="8"/>
      <c r="D164" s="19" t="s">
        <v>279</v>
      </c>
      <c r="E164" s="43">
        <v>1</v>
      </c>
      <c r="F164" s="20">
        <v>0</v>
      </c>
      <c r="G164" s="48">
        <f t="shared" si="172"/>
        <v>1</v>
      </c>
      <c r="H164" s="21" t="s">
        <v>11</v>
      </c>
      <c r="I164" s="209"/>
      <c r="J164" s="192">
        <f t="shared" si="173"/>
        <v>0</v>
      </c>
      <c r="K164" s="191">
        <f t="shared" si="174"/>
        <v>121.60000000000001</v>
      </c>
      <c r="L164" s="281"/>
      <c r="M164" s="260">
        <f t="shared" si="175"/>
        <v>0</v>
      </c>
      <c r="N164" s="192">
        <f t="shared" si="176"/>
        <v>0</v>
      </c>
      <c r="O164" s="244">
        <f t="shared" si="177"/>
        <v>0</v>
      </c>
      <c r="P164" s="53"/>
    </row>
    <row r="165" spans="1:19" x14ac:dyDescent="0.3">
      <c r="A165" s="23"/>
      <c r="B165" s="88"/>
      <c r="C165" s="8"/>
      <c r="D165" s="19" t="s">
        <v>280</v>
      </c>
      <c r="E165" s="43">
        <v>1</v>
      </c>
      <c r="F165" s="20">
        <v>0</v>
      </c>
      <c r="G165" s="48">
        <f t="shared" si="172"/>
        <v>1</v>
      </c>
      <c r="H165" s="21" t="s">
        <v>11</v>
      </c>
      <c r="I165" s="209"/>
      <c r="J165" s="192">
        <f t="shared" si="173"/>
        <v>0</v>
      </c>
      <c r="K165" s="191">
        <f t="shared" si="174"/>
        <v>121.60000000000001</v>
      </c>
      <c r="L165" s="281"/>
      <c r="M165" s="260">
        <f t="shared" si="175"/>
        <v>0</v>
      </c>
      <c r="N165" s="192">
        <f t="shared" si="176"/>
        <v>0</v>
      </c>
      <c r="O165" s="244">
        <f t="shared" si="177"/>
        <v>0</v>
      </c>
      <c r="P165" s="53"/>
    </row>
    <row r="166" spans="1:19" x14ac:dyDescent="0.3">
      <c r="A166" s="23"/>
      <c r="B166" s="88"/>
      <c r="C166" s="8"/>
      <c r="D166" s="19" t="s">
        <v>281</v>
      </c>
      <c r="E166" s="43">
        <v>6</v>
      </c>
      <c r="F166" s="20">
        <v>0</v>
      </c>
      <c r="G166" s="48">
        <f t="shared" si="172"/>
        <v>6</v>
      </c>
      <c r="H166" s="21" t="s">
        <v>11</v>
      </c>
      <c r="I166" s="209"/>
      <c r="J166" s="192">
        <f t="shared" si="173"/>
        <v>0</v>
      </c>
      <c r="K166" s="191">
        <f t="shared" si="174"/>
        <v>121.60000000000001</v>
      </c>
      <c r="L166" s="281"/>
      <c r="M166" s="260">
        <f t="shared" si="175"/>
        <v>0</v>
      </c>
      <c r="N166" s="192">
        <f t="shared" si="176"/>
        <v>0</v>
      </c>
      <c r="O166" s="244">
        <f t="shared" si="177"/>
        <v>0</v>
      </c>
      <c r="P166" s="53"/>
    </row>
    <row r="167" spans="1:19" x14ac:dyDescent="0.3">
      <c r="A167" s="23"/>
      <c r="B167" s="88"/>
      <c r="C167" s="8"/>
      <c r="D167" s="19" t="s">
        <v>282</v>
      </c>
      <c r="E167" s="43">
        <v>6</v>
      </c>
      <c r="F167" s="20">
        <v>0</v>
      </c>
      <c r="G167" s="48">
        <f t="shared" si="172"/>
        <v>6</v>
      </c>
      <c r="H167" s="21" t="s">
        <v>11</v>
      </c>
      <c r="I167" s="209"/>
      <c r="J167" s="192">
        <f t="shared" si="173"/>
        <v>0</v>
      </c>
      <c r="K167" s="191">
        <f t="shared" si="174"/>
        <v>121.60000000000001</v>
      </c>
      <c r="L167" s="281"/>
      <c r="M167" s="260">
        <f t="shared" si="175"/>
        <v>0</v>
      </c>
      <c r="N167" s="192">
        <f t="shared" si="176"/>
        <v>0</v>
      </c>
      <c r="O167" s="244">
        <f t="shared" si="177"/>
        <v>0</v>
      </c>
      <c r="P167" s="53"/>
    </row>
    <row r="168" spans="1:19" ht="15" thickBot="1" x14ac:dyDescent="0.35">
      <c r="A168" s="25"/>
      <c r="B168" s="28"/>
      <c r="C168" s="28"/>
      <c r="D168" s="7"/>
      <c r="E168" s="45"/>
      <c r="F168" s="13"/>
      <c r="G168" s="140"/>
      <c r="H168" s="14"/>
      <c r="I168" s="209"/>
      <c r="J168" s="206"/>
      <c r="K168" s="206"/>
      <c r="L168" s="281"/>
      <c r="M168" s="259"/>
      <c r="N168" s="206"/>
      <c r="O168" s="239"/>
      <c r="P168" s="42"/>
    </row>
    <row r="169" spans="1:19" ht="20.100000000000001" customHeight="1" thickBot="1" x14ac:dyDescent="0.35">
      <c r="A169" s="369" t="s">
        <v>55</v>
      </c>
      <c r="B169" s="370"/>
      <c r="C169" s="370"/>
      <c r="D169" s="371"/>
      <c r="E169" s="46"/>
      <c r="F169" s="1"/>
      <c r="G169" s="48"/>
      <c r="H169" s="2"/>
      <c r="I169" s="209"/>
      <c r="J169" s="206"/>
      <c r="K169" s="206"/>
      <c r="L169" s="281"/>
      <c r="M169" s="259"/>
      <c r="N169" s="206"/>
      <c r="O169" s="239"/>
      <c r="P169" s="42"/>
    </row>
    <row r="170" spans="1:19" ht="15" customHeight="1" x14ac:dyDescent="0.3">
      <c r="A170" s="23">
        <v>1</v>
      </c>
      <c r="B170" s="89"/>
      <c r="C170" s="24"/>
      <c r="D170" s="19" t="s">
        <v>315</v>
      </c>
      <c r="E170" s="82">
        <v>39</v>
      </c>
      <c r="F170" s="171">
        <v>0.1</v>
      </c>
      <c r="G170" s="48">
        <f>E170+(E170*F170)</f>
        <v>42.9</v>
      </c>
      <c r="H170" s="3" t="s">
        <v>9</v>
      </c>
      <c r="I170" s="209"/>
      <c r="J170" s="210">
        <f t="shared" ref="J170:J173" si="178">I170*G170</f>
        <v>0</v>
      </c>
      <c r="K170" s="209">
        <f>$K$5</f>
        <v>121.60000000000001</v>
      </c>
      <c r="L170" s="281"/>
      <c r="M170" s="260">
        <f t="shared" ref="M170:M173" si="179">L170*G170</f>
        <v>0</v>
      </c>
      <c r="N170" s="192">
        <f t="shared" ref="N170:N173" si="180">M170*K170</f>
        <v>0</v>
      </c>
      <c r="O170" s="244">
        <f t="shared" ref="O170:O173" si="181">J170+N170</f>
        <v>0</v>
      </c>
      <c r="P170" s="61"/>
    </row>
    <row r="171" spans="1:19" ht="15" customHeight="1" x14ac:dyDescent="0.3">
      <c r="A171" s="23">
        <v>3</v>
      </c>
      <c r="B171" s="88"/>
      <c r="C171" s="24"/>
      <c r="D171" s="19" t="s">
        <v>316</v>
      </c>
      <c r="E171" s="43">
        <v>108</v>
      </c>
      <c r="F171" s="171">
        <v>0.1</v>
      </c>
      <c r="G171" s="48">
        <f t="shared" ref="G171" si="182">E171+(E171*F171)</f>
        <v>118.8</v>
      </c>
      <c r="H171" s="3" t="s">
        <v>9</v>
      </c>
      <c r="I171" s="209"/>
      <c r="J171" s="210">
        <f t="shared" si="178"/>
        <v>0</v>
      </c>
      <c r="K171" s="209">
        <f t="shared" ref="K171" si="183">$K$5</f>
        <v>121.60000000000001</v>
      </c>
      <c r="L171" s="281"/>
      <c r="M171" s="260">
        <f t="shared" si="179"/>
        <v>0</v>
      </c>
      <c r="N171" s="192">
        <f t="shared" si="180"/>
        <v>0</v>
      </c>
      <c r="O171" s="244">
        <f t="shared" si="181"/>
        <v>0</v>
      </c>
      <c r="P171" s="61"/>
    </row>
    <row r="172" spans="1:19" ht="15" customHeight="1" x14ac:dyDescent="0.3">
      <c r="A172" s="23">
        <v>2</v>
      </c>
      <c r="B172" s="88"/>
      <c r="C172" s="24"/>
      <c r="D172" s="19" t="s">
        <v>210</v>
      </c>
      <c r="E172" s="44">
        <v>289</v>
      </c>
      <c r="F172" s="171">
        <v>0.1</v>
      </c>
      <c r="G172" s="48">
        <f>E172+(E172*F172)</f>
        <v>317.89999999999998</v>
      </c>
      <c r="H172" s="3" t="s">
        <v>9</v>
      </c>
      <c r="I172" s="209"/>
      <c r="J172" s="210">
        <f t="shared" si="178"/>
        <v>0</v>
      </c>
      <c r="K172" s="209">
        <f>$K$5</f>
        <v>121.60000000000001</v>
      </c>
      <c r="L172" s="281"/>
      <c r="M172" s="260">
        <f>L172*G172</f>
        <v>0</v>
      </c>
      <c r="N172" s="192">
        <f>M172*K172</f>
        <v>0</v>
      </c>
      <c r="O172" s="244">
        <f>J172+N172</f>
        <v>0</v>
      </c>
      <c r="P172" s="61"/>
    </row>
    <row r="173" spans="1:19" ht="15" customHeight="1" x14ac:dyDescent="0.3">
      <c r="A173" s="23">
        <v>4</v>
      </c>
      <c r="B173" s="88"/>
      <c r="C173" s="24"/>
      <c r="D173" s="19" t="s">
        <v>211</v>
      </c>
      <c r="E173" s="44">
        <v>2953</v>
      </c>
      <c r="F173" s="171">
        <v>0.1</v>
      </c>
      <c r="G173" s="48">
        <f>E173+(E173*F173)</f>
        <v>3248.3</v>
      </c>
      <c r="H173" s="3" t="s">
        <v>9</v>
      </c>
      <c r="I173" s="209"/>
      <c r="J173" s="192">
        <f t="shared" si="178"/>
        <v>0</v>
      </c>
      <c r="K173" s="191">
        <f t="shared" ref="K173" si="184">$K$5</f>
        <v>121.60000000000001</v>
      </c>
      <c r="L173" s="281"/>
      <c r="M173" s="260">
        <f t="shared" si="179"/>
        <v>0</v>
      </c>
      <c r="N173" s="192">
        <f t="shared" si="180"/>
        <v>0</v>
      </c>
      <c r="O173" s="244">
        <f t="shared" si="181"/>
        <v>0</v>
      </c>
      <c r="P173" s="61"/>
    </row>
    <row r="174" spans="1:19" ht="15" customHeight="1" thickBot="1" x14ac:dyDescent="0.35">
      <c r="A174" s="23"/>
      <c r="B174" s="88"/>
      <c r="C174" s="24"/>
      <c r="D174" s="19"/>
      <c r="E174" s="43"/>
      <c r="F174" s="1"/>
      <c r="G174" s="48"/>
      <c r="H174" s="3"/>
      <c r="I174" s="209"/>
      <c r="J174" s="192"/>
      <c r="K174" s="191"/>
      <c r="L174" s="281"/>
      <c r="M174" s="260"/>
      <c r="N174" s="192"/>
      <c r="O174" s="244"/>
      <c r="P174" s="61"/>
    </row>
    <row r="175" spans="1:19" ht="20.100000000000001" customHeight="1" thickBot="1" x14ac:dyDescent="0.35">
      <c r="A175" s="369" t="s">
        <v>101</v>
      </c>
      <c r="B175" s="370"/>
      <c r="C175" s="370"/>
      <c r="D175" s="371"/>
      <c r="E175" s="46"/>
      <c r="F175" s="1"/>
      <c r="G175" s="48"/>
      <c r="H175" s="2"/>
      <c r="I175" s="209"/>
      <c r="J175" s="206"/>
      <c r="K175" s="206"/>
      <c r="L175" s="281"/>
      <c r="M175" s="259"/>
      <c r="N175" s="206"/>
      <c r="O175" s="239"/>
      <c r="P175" s="42"/>
    </row>
    <row r="176" spans="1:19" s="22" customFormat="1" ht="15" customHeight="1" x14ac:dyDescent="0.3">
      <c r="A176" s="23">
        <v>1</v>
      </c>
      <c r="B176" s="88"/>
      <c r="C176" s="52"/>
      <c r="D176" s="19" t="s">
        <v>267</v>
      </c>
      <c r="E176" s="43">
        <v>182</v>
      </c>
      <c r="F176" s="171">
        <v>0.1</v>
      </c>
      <c r="G176" s="48">
        <f>E176+(E176*F176)</f>
        <v>200.2</v>
      </c>
      <c r="H176" s="21" t="s">
        <v>9</v>
      </c>
      <c r="I176" s="209"/>
      <c r="J176" s="192">
        <f>I176*G176</f>
        <v>0</v>
      </c>
      <c r="K176" s="191">
        <f t="shared" ref="K176:K191" si="185">$K$5</f>
        <v>121.60000000000001</v>
      </c>
      <c r="L176" s="281"/>
      <c r="M176" s="260">
        <f>L176*G176</f>
        <v>0</v>
      </c>
      <c r="N176" s="192">
        <f t="shared" ref="N176:N185" si="186">M176*K176</f>
        <v>0</v>
      </c>
      <c r="O176" s="244">
        <f>N176+J176</f>
        <v>0</v>
      </c>
      <c r="P176" s="53"/>
      <c r="Q176" s="12"/>
      <c r="S176" s="12"/>
    </row>
    <row r="177" spans="1:16" x14ac:dyDescent="0.3">
      <c r="A177" s="23"/>
      <c r="B177" s="88"/>
      <c r="C177" s="52"/>
      <c r="D177" s="19" t="s">
        <v>268</v>
      </c>
      <c r="E177" s="43">
        <v>15</v>
      </c>
      <c r="F177" s="20">
        <v>0</v>
      </c>
      <c r="G177" s="48">
        <f>E177+(E177*F177)</f>
        <v>15</v>
      </c>
      <c r="H177" s="21" t="s">
        <v>11</v>
      </c>
      <c r="I177" s="209"/>
      <c r="J177" s="192">
        <f>I177*G177</f>
        <v>0</v>
      </c>
      <c r="K177" s="191">
        <f>$K$5</f>
        <v>121.60000000000001</v>
      </c>
      <c r="L177" s="281"/>
      <c r="M177" s="260">
        <f>L177*G177</f>
        <v>0</v>
      </c>
      <c r="N177" s="192">
        <f>M177*K177</f>
        <v>0</v>
      </c>
      <c r="O177" s="244">
        <f>N177+J177</f>
        <v>0</v>
      </c>
      <c r="P177" s="53"/>
    </row>
    <row r="178" spans="1:16" x14ac:dyDescent="0.3">
      <c r="A178" s="23"/>
      <c r="B178" s="88"/>
      <c r="C178" s="52"/>
      <c r="D178" s="19" t="s">
        <v>269</v>
      </c>
      <c r="E178" s="43">
        <v>19</v>
      </c>
      <c r="F178" s="20">
        <v>0</v>
      </c>
      <c r="G178" s="48">
        <f>E178+(E178*F178)</f>
        <v>19</v>
      </c>
      <c r="H178" s="21" t="s">
        <v>11</v>
      </c>
      <c r="I178" s="209"/>
      <c r="J178" s="192">
        <f>I178*G178</f>
        <v>0</v>
      </c>
      <c r="K178" s="191">
        <f>$K$5</f>
        <v>121.60000000000001</v>
      </c>
      <c r="L178" s="281"/>
      <c r="M178" s="260">
        <f>L178*G178</f>
        <v>0</v>
      </c>
      <c r="N178" s="192">
        <f>M178*K178</f>
        <v>0</v>
      </c>
      <c r="O178" s="244">
        <f>N178+J178</f>
        <v>0</v>
      </c>
      <c r="P178" s="53"/>
    </row>
    <row r="179" spans="1:16" x14ac:dyDescent="0.3">
      <c r="A179" s="23"/>
      <c r="B179" s="88"/>
      <c r="C179" s="52"/>
      <c r="D179" s="19" t="s">
        <v>270</v>
      </c>
      <c r="E179" s="43">
        <v>28</v>
      </c>
      <c r="F179" s="20">
        <v>0</v>
      </c>
      <c r="G179" s="48">
        <f>E179+(E179*F179)</f>
        <v>28</v>
      </c>
      <c r="H179" s="21" t="s">
        <v>11</v>
      </c>
      <c r="I179" s="209"/>
      <c r="J179" s="192">
        <f>I179*G179</f>
        <v>0</v>
      </c>
      <c r="K179" s="191">
        <f>$K$5</f>
        <v>121.60000000000001</v>
      </c>
      <c r="L179" s="281"/>
      <c r="M179" s="260">
        <f>L179*G179</f>
        <v>0</v>
      </c>
      <c r="N179" s="192">
        <f>M179*K179</f>
        <v>0</v>
      </c>
      <c r="O179" s="244">
        <f>N179+J179</f>
        <v>0</v>
      </c>
      <c r="P179" s="53"/>
    </row>
    <row r="180" spans="1:16" s="22" customFormat="1" x14ac:dyDescent="0.3">
      <c r="A180" s="23">
        <v>2</v>
      </c>
      <c r="B180" s="88"/>
      <c r="C180" s="8"/>
      <c r="D180" s="19" t="s">
        <v>271</v>
      </c>
      <c r="E180" s="43">
        <v>36</v>
      </c>
      <c r="F180" s="171">
        <v>0.1</v>
      </c>
      <c r="G180" s="48">
        <f t="shared" ref="G180:G185" si="187">E180+(E180*F180)</f>
        <v>39.6</v>
      </c>
      <c r="H180" s="21" t="s">
        <v>9</v>
      </c>
      <c r="I180" s="209"/>
      <c r="J180" s="192">
        <f t="shared" ref="J180" si="188">I180*G180</f>
        <v>0</v>
      </c>
      <c r="K180" s="191">
        <f t="shared" si="185"/>
        <v>121.60000000000001</v>
      </c>
      <c r="L180" s="281"/>
      <c r="M180" s="260">
        <f t="shared" ref="M180:M185" si="189">L180*G180</f>
        <v>0</v>
      </c>
      <c r="N180" s="192">
        <f t="shared" si="186"/>
        <v>0</v>
      </c>
      <c r="O180" s="244">
        <f t="shared" ref="O180:O185" si="190">N180+J180</f>
        <v>0</v>
      </c>
      <c r="P180" s="53"/>
    </row>
    <row r="181" spans="1:16" x14ac:dyDescent="0.3">
      <c r="A181" s="23"/>
      <c r="B181" s="88"/>
      <c r="C181" s="8"/>
      <c r="D181" s="19" t="s">
        <v>272</v>
      </c>
      <c r="E181" s="43">
        <v>2</v>
      </c>
      <c r="F181" s="20">
        <v>0</v>
      </c>
      <c r="G181" s="48">
        <f>E181+(E181*F181)</f>
        <v>2</v>
      </c>
      <c r="H181" s="21" t="s">
        <v>11</v>
      </c>
      <c r="I181" s="209"/>
      <c r="J181" s="192">
        <f>I181*G181</f>
        <v>0</v>
      </c>
      <c r="K181" s="191">
        <f>$K$5</f>
        <v>121.60000000000001</v>
      </c>
      <c r="L181" s="281"/>
      <c r="M181" s="260">
        <f>L181*G181</f>
        <v>0</v>
      </c>
      <c r="N181" s="192">
        <f>M181*K181</f>
        <v>0</v>
      </c>
      <c r="O181" s="244">
        <f>N181+J181</f>
        <v>0</v>
      </c>
      <c r="P181" s="53"/>
    </row>
    <row r="182" spans="1:16" x14ac:dyDescent="0.3">
      <c r="A182" s="23"/>
      <c r="B182" s="88"/>
      <c r="C182" s="8"/>
      <c r="D182" s="19" t="s">
        <v>273</v>
      </c>
      <c r="E182" s="43">
        <v>3</v>
      </c>
      <c r="F182" s="20">
        <v>0</v>
      </c>
      <c r="G182" s="48">
        <f>E182+(E182*F182)</f>
        <v>3</v>
      </c>
      <c r="H182" s="21" t="s">
        <v>11</v>
      </c>
      <c r="I182" s="209"/>
      <c r="J182" s="192">
        <f>I182*G182</f>
        <v>0</v>
      </c>
      <c r="K182" s="191">
        <f>$K$5</f>
        <v>121.60000000000001</v>
      </c>
      <c r="L182" s="281"/>
      <c r="M182" s="260">
        <f>L182*G182</f>
        <v>0</v>
      </c>
      <c r="N182" s="192">
        <f>M182*K182</f>
        <v>0</v>
      </c>
      <c r="O182" s="244">
        <f>N182+J182</f>
        <v>0</v>
      </c>
      <c r="P182" s="53"/>
    </row>
    <row r="183" spans="1:16" x14ac:dyDescent="0.3">
      <c r="A183" s="23"/>
      <c r="B183" s="88"/>
      <c r="C183" s="8"/>
      <c r="D183" s="19" t="s">
        <v>274</v>
      </c>
      <c r="E183" s="43">
        <v>5</v>
      </c>
      <c r="F183" s="20">
        <v>0</v>
      </c>
      <c r="G183" s="48">
        <f>E183+(E183*F183)</f>
        <v>5</v>
      </c>
      <c r="H183" s="21" t="s">
        <v>11</v>
      </c>
      <c r="I183" s="209"/>
      <c r="J183" s="192">
        <f>I183*G183</f>
        <v>0</v>
      </c>
      <c r="K183" s="191">
        <f>$K$5</f>
        <v>121.60000000000001</v>
      </c>
      <c r="L183" s="281"/>
      <c r="M183" s="260">
        <f>L183*G183</f>
        <v>0</v>
      </c>
      <c r="N183" s="192">
        <f>M183*K183</f>
        <v>0</v>
      </c>
      <c r="O183" s="244">
        <f>N183+J183</f>
        <v>0</v>
      </c>
      <c r="P183" s="53"/>
    </row>
    <row r="184" spans="1:16" x14ac:dyDescent="0.3">
      <c r="A184" s="23"/>
      <c r="B184" s="88"/>
      <c r="C184" s="8"/>
      <c r="D184" s="19" t="s">
        <v>275</v>
      </c>
      <c r="E184" s="43">
        <v>3</v>
      </c>
      <c r="F184" s="20">
        <v>0</v>
      </c>
      <c r="G184" s="48">
        <f>E184+(E184*F184)</f>
        <v>3</v>
      </c>
      <c r="H184" s="21" t="s">
        <v>11</v>
      </c>
      <c r="I184" s="209"/>
      <c r="J184" s="192">
        <f>I184*G184</f>
        <v>0</v>
      </c>
      <c r="K184" s="191">
        <f>$K$5</f>
        <v>121.60000000000001</v>
      </c>
      <c r="L184" s="281"/>
      <c r="M184" s="260">
        <f>L184*G184</f>
        <v>0</v>
      </c>
      <c r="N184" s="192">
        <f>M184*K184</f>
        <v>0</v>
      </c>
      <c r="O184" s="244">
        <f>N184+J184</f>
        <v>0</v>
      </c>
      <c r="P184" s="53"/>
    </row>
    <row r="185" spans="1:16" s="22" customFormat="1" x14ac:dyDescent="0.3">
      <c r="A185" s="23">
        <v>3</v>
      </c>
      <c r="B185" s="88"/>
      <c r="C185" s="8"/>
      <c r="D185" s="19" t="s">
        <v>276</v>
      </c>
      <c r="E185" s="43">
        <v>11</v>
      </c>
      <c r="F185" s="171">
        <v>0.1</v>
      </c>
      <c r="G185" s="48">
        <f t="shared" si="187"/>
        <v>12.1</v>
      </c>
      <c r="H185" s="21" t="s">
        <v>9</v>
      </c>
      <c r="I185" s="209"/>
      <c r="J185" s="192">
        <f t="shared" ref="J185:J191" si="191">I185*G185</f>
        <v>0</v>
      </c>
      <c r="K185" s="191">
        <f t="shared" si="185"/>
        <v>121.60000000000001</v>
      </c>
      <c r="L185" s="281"/>
      <c r="M185" s="260">
        <f t="shared" si="189"/>
        <v>0</v>
      </c>
      <c r="N185" s="192">
        <f t="shared" si="186"/>
        <v>0</v>
      </c>
      <c r="O185" s="244">
        <f t="shared" si="190"/>
        <v>0</v>
      </c>
      <c r="P185" s="53"/>
    </row>
    <row r="186" spans="1:16" x14ac:dyDescent="0.3">
      <c r="A186" s="23"/>
      <c r="B186" s="88"/>
      <c r="C186" s="8"/>
      <c r="D186" s="19" t="s">
        <v>277</v>
      </c>
      <c r="E186" s="43">
        <v>1</v>
      </c>
      <c r="F186" s="20">
        <v>0</v>
      </c>
      <c r="G186" s="48">
        <f t="shared" ref="G186:G191" si="192">E186+(E186*F186)</f>
        <v>1</v>
      </c>
      <c r="H186" s="21" t="s">
        <v>11</v>
      </c>
      <c r="I186" s="209"/>
      <c r="J186" s="192">
        <f t="shared" si="191"/>
        <v>0</v>
      </c>
      <c r="K186" s="191">
        <f t="shared" si="185"/>
        <v>121.60000000000001</v>
      </c>
      <c r="L186" s="281"/>
      <c r="M186" s="260">
        <f t="shared" ref="M186:M191" si="193">L186*G186</f>
        <v>0</v>
      </c>
      <c r="N186" s="192">
        <f t="shared" ref="N186:N191" si="194">M186*K186</f>
        <v>0</v>
      </c>
      <c r="O186" s="244">
        <f t="shared" ref="O186:O191" si="195">N186+J186</f>
        <v>0</v>
      </c>
      <c r="P186" s="53"/>
    </row>
    <row r="187" spans="1:16" x14ac:dyDescent="0.3">
      <c r="A187" s="23"/>
      <c r="B187" s="88"/>
      <c r="C187" s="8"/>
      <c r="D187" s="19" t="s">
        <v>278</v>
      </c>
      <c r="E187" s="43">
        <v>3</v>
      </c>
      <c r="F187" s="20">
        <v>0</v>
      </c>
      <c r="G187" s="48">
        <f t="shared" si="192"/>
        <v>3</v>
      </c>
      <c r="H187" s="21" t="s">
        <v>11</v>
      </c>
      <c r="I187" s="209"/>
      <c r="J187" s="192">
        <f t="shared" si="191"/>
        <v>0</v>
      </c>
      <c r="K187" s="191">
        <f t="shared" si="185"/>
        <v>121.60000000000001</v>
      </c>
      <c r="L187" s="281"/>
      <c r="M187" s="260">
        <f t="shared" si="193"/>
        <v>0</v>
      </c>
      <c r="N187" s="192">
        <f t="shared" si="194"/>
        <v>0</v>
      </c>
      <c r="O187" s="244">
        <f t="shared" si="195"/>
        <v>0</v>
      </c>
      <c r="P187" s="53"/>
    </row>
    <row r="188" spans="1:16" x14ac:dyDescent="0.3">
      <c r="A188" s="23"/>
      <c r="B188" s="88"/>
      <c r="C188" s="8"/>
      <c r="D188" s="19" t="s">
        <v>279</v>
      </c>
      <c r="E188" s="43">
        <v>1</v>
      </c>
      <c r="F188" s="20">
        <v>0</v>
      </c>
      <c r="G188" s="48">
        <f t="shared" si="192"/>
        <v>1</v>
      </c>
      <c r="H188" s="21" t="s">
        <v>11</v>
      </c>
      <c r="I188" s="209"/>
      <c r="J188" s="192">
        <f t="shared" si="191"/>
        <v>0</v>
      </c>
      <c r="K188" s="191">
        <f t="shared" si="185"/>
        <v>121.60000000000001</v>
      </c>
      <c r="L188" s="281"/>
      <c r="M188" s="260">
        <f t="shared" si="193"/>
        <v>0</v>
      </c>
      <c r="N188" s="192">
        <f t="shared" si="194"/>
        <v>0</v>
      </c>
      <c r="O188" s="244">
        <f t="shared" si="195"/>
        <v>0</v>
      </c>
      <c r="P188" s="53"/>
    </row>
    <row r="189" spans="1:16" x14ac:dyDescent="0.3">
      <c r="A189" s="23"/>
      <c r="B189" s="88"/>
      <c r="C189" s="8"/>
      <c r="D189" s="19" t="s">
        <v>280</v>
      </c>
      <c r="E189" s="43">
        <v>1</v>
      </c>
      <c r="F189" s="20">
        <v>0</v>
      </c>
      <c r="G189" s="48">
        <f t="shared" si="192"/>
        <v>1</v>
      </c>
      <c r="H189" s="21" t="s">
        <v>11</v>
      </c>
      <c r="I189" s="209"/>
      <c r="J189" s="192">
        <f t="shared" si="191"/>
        <v>0</v>
      </c>
      <c r="K189" s="191">
        <f t="shared" si="185"/>
        <v>121.60000000000001</v>
      </c>
      <c r="L189" s="281"/>
      <c r="M189" s="260">
        <f t="shared" si="193"/>
        <v>0</v>
      </c>
      <c r="N189" s="192">
        <f t="shared" si="194"/>
        <v>0</v>
      </c>
      <c r="O189" s="244">
        <f t="shared" si="195"/>
        <v>0</v>
      </c>
      <c r="P189" s="53"/>
    </row>
    <row r="190" spans="1:16" x14ac:dyDescent="0.3">
      <c r="A190" s="23"/>
      <c r="B190" s="88"/>
      <c r="C190" s="8"/>
      <c r="D190" s="19" t="s">
        <v>281</v>
      </c>
      <c r="E190" s="43">
        <v>4</v>
      </c>
      <c r="F190" s="20">
        <v>0</v>
      </c>
      <c r="G190" s="48">
        <f t="shared" si="192"/>
        <v>4</v>
      </c>
      <c r="H190" s="21" t="s">
        <v>11</v>
      </c>
      <c r="I190" s="209"/>
      <c r="J190" s="192">
        <f t="shared" si="191"/>
        <v>0</v>
      </c>
      <c r="K190" s="191">
        <f t="shared" si="185"/>
        <v>121.60000000000001</v>
      </c>
      <c r="L190" s="281"/>
      <c r="M190" s="260">
        <f t="shared" si="193"/>
        <v>0</v>
      </c>
      <c r="N190" s="192">
        <f t="shared" si="194"/>
        <v>0</v>
      </c>
      <c r="O190" s="244">
        <f t="shared" si="195"/>
        <v>0</v>
      </c>
      <c r="P190" s="53"/>
    </row>
    <row r="191" spans="1:16" x14ac:dyDescent="0.3">
      <c r="A191" s="23"/>
      <c r="B191" s="88"/>
      <c r="C191" s="8"/>
      <c r="D191" s="19" t="s">
        <v>282</v>
      </c>
      <c r="E191" s="43">
        <v>4</v>
      </c>
      <c r="F191" s="20">
        <v>0</v>
      </c>
      <c r="G191" s="48">
        <f t="shared" si="192"/>
        <v>4</v>
      </c>
      <c r="H191" s="21" t="s">
        <v>11</v>
      </c>
      <c r="I191" s="209"/>
      <c r="J191" s="192">
        <f t="shared" si="191"/>
        <v>0</v>
      </c>
      <c r="K191" s="191">
        <f t="shared" si="185"/>
        <v>121.60000000000001</v>
      </c>
      <c r="L191" s="281"/>
      <c r="M191" s="260">
        <f t="shared" si="193"/>
        <v>0</v>
      </c>
      <c r="N191" s="192">
        <f t="shared" si="194"/>
        <v>0</v>
      </c>
      <c r="O191" s="244">
        <f t="shared" si="195"/>
        <v>0</v>
      </c>
      <c r="P191" s="53"/>
    </row>
    <row r="192" spans="1:16" ht="15" thickBot="1" x14ac:dyDescent="0.35">
      <c r="A192" s="25"/>
      <c r="B192" s="28"/>
      <c r="C192" s="28"/>
      <c r="D192" s="7"/>
      <c r="E192" s="45"/>
      <c r="F192" s="13"/>
      <c r="G192" s="140"/>
      <c r="H192" s="14"/>
      <c r="I192" s="209"/>
      <c r="J192" s="206"/>
      <c r="K192" s="206"/>
      <c r="L192" s="281"/>
      <c r="M192" s="259"/>
      <c r="N192" s="206"/>
      <c r="O192" s="239"/>
      <c r="P192" s="42"/>
    </row>
    <row r="193" spans="1:18" ht="20.100000000000001" customHeight="1" thickBot="1" x14ac:dyDescent="0.35">
      <c r="A193" s="369" t="s">
        <v>102</v>
      </c>
      <c r="B193" s="370"/>
      <c r="C193" s="370"/>
      <c r="D193" s="371"/>
      <c r="E193" s="46"/>
      <c r="F193" s="1"/>
      <c r="G193" s="48"/>
      <c r="H193" s="2"/>
      <c r="I193" s="209"/>
      <c r="J193" s="206"/>
      <c r="K193" s="206"/>
      <c r="L193" s="281"/>
      <c r="M193" s="259"/>
      <c r="N193" s="206"/>
      <c r="O193" s="239"/>
      <c r="P193" s="42"/>
    </row>
    <row r="194" spans="1:18" ht="15" customHeight="1" x14ac:dyDescent="0.3">
      <c r="A194" s="23">
        <v>1</v>
      </c>
      <c r="B194" s="89"/>
      <c r="C194" s="24"/>
      <c r="D194" s="19" t="s">
        <v>315</v>
      </c>
      <c r="E194" s="82">
        <v>354</v>
      </c>
      <c r="F194" s="171">
        <v>0.1</v>
      </c>
      <c r="G194" s="48">
        <f>E194+(E194*F194)</f>
        <v>389.4</v>
      </c>
      <c r="H194" s="3" t="s">
        <v>9</v>
      </c>
      <c r="I194" s="209"/>
      <c r="J194" s="210">
        <f t="shared" ref="J194:J195" si="196">I194*G194</f>
        <v>0</v>
      </c>
      <c r="K194" s="209">
        <f>$K$5</f>
        <v>121.60000000000001</v>
      </c>
      <c r="L194" s="281"/>
      <c r="M194" s="260">
        <f t="shared" ref="M194:M199" si="197">L194*G194</f>
        <v>0</v>
      </c>
      <c r="N194" s="192">
        <f t="shared" ref="N194:N199" si="198">M194*K194</f>
        <v>0</v>
      </c>
      <c r="O194" s="244">
        <f t="shared" ref="O194:O199" si="199">J194+N194</f>
        <v>0</v>
      </c>
      <c r="P194" s="61"/>
    </row>
    <row r="195" spans="1:18" ht="15" customHeight="1" x14ac:dyDescent="0.3">
      <c r="A195" s="23">
        <v>3</v>
      </c>
      <c r="B195" s="88"/>
      <c r="C195" s="24"/>
      <c r="D195" s="19" t="s">
        <v>316</v>
      </c>
      <c r="E195" s="43">
        <v>315</v>
      </c>
      <c r="F195" s="171">
        <v>0.1</v>
      </c>
      <c r="G195" s="48">
        <f t="shared" ref="G195" si="200">E195+(E195*F195)</f>
        <v>346.5</v>
      </c>
      <c r="H195" s="3" t="s">
        <v>9</v>
      </c>
      <c r="I195" s="209"/>
      <c r="J195" s="210">
        <f t="shared" si="196"/>
        <v>0</v>
      </c>
      <c r="K195" s="209">
        <f t="shared" ref="K195" si="201">$K$5</f>
        <v>121.60000000000001</v>
      </c>
      <c r="L195" s="281"/>
      <c r="M195" s="260">
        <f t="shared" ref="M195:M196" si="202">L195*G195</f>
        <v>0</v>
      </c>
      <c r="N195" s="192">
        <f t="shared" ref="N195:N196" si="203">M195*K195</f>
        <v>0</v>
      </c>
      <c r="O195" s="244">
        <f t="shared" ref="O195:O196" si="204">J195+N195</f>
        <v>0</v>
      </c>
      <c r="P195" s="61"/>
    </row>
    <row r="196" spans="1:18" ht="15" customHeight="1" x14ac:dyDescent="0.3">
      <c r="A196" s="23">
        <v>5</v>
      </c>
      <c r="B196" s="88"/>
      <c r="C196" s="24"/>
      <c r="D196" s="19" t="s">
        <v>317</v>
      </c>
      <c r="E196" s="43">
        <v>18</v>
      </c>
      <c r="F196" s="171">
        <v>0.1</v>
      </c>
      <c r="G196" s="48">
        <f t="shared" ref="G196" si="205">E196+(E196*F196)</f>
        <v>19.8</v>
      </c>
      <c r="H196" s="3" t="s">
        <v>9</v>
      </c>
      <c r="I196" s="209"/>
      <c r="J196" s="192">
        <f t="shared" ref="J196:J198" si="206">I196*G196</f>
        <v>0</v>
      </c>
      <c r="K196" s="191">
        <f t="shared" ref="K196" si="207">$K$5</f>
        <v>121.60000000000001</v>
      </c>
      <c r="L196" s="281"/>
      <c r="M196" s="260">
        <f t="shared" si="202"/>
        <v>0</v>
      </c>
      <c r="N196" s="192">
        <f t="shared" si="203"/>
        <v>0</v>
      </c>
      <c r="O196" s="244">
        <f t="shared" si="204"/>
        <v>0</v>
      </c>
      <c r="P196" s="61"/>
    </row>
    <row r="197" spans="1:18" ht="15" customHeight="1" x14ac:dyDescent="0.3">
      <c r="A197" s="23">
        <v>2</v>
      </c>
      <c r="B197" s="88"/>
      <c r="C197" s="24"/>
      <c r="D197" s="19" t="s">
        <v>210</v>
      </c>
      <c r="E197" s="44">
        <v>131</v>
      </c>
      <c r="F197" s="171">
        <v>0.1</v>
      </c>
      <c r="G197" s="48">
        <f>E197+(E197*F197)</f>
        <v>144.1</v>
      </c>
      <c r="H197" s="3" t="s">
        <v>9</v>
      </c>
      <c r="I197" s="209"/>
      <c r="J197" s="210">
        <f t="shared" si="206"/>
        <v>0</v>
      </c>
      <c r="K197" s="209">
        <f>$K$5</f>
        <v>121.60000000000001</v>
      </c>
      <c r="L197" s="281"/>
      <c r="M197" s="260">
        <f>L197*G197</f>
        <v>0</v>
      </c>
      <c r="N197" s="192">
        <f>M197*K197</f>
        <v>0</v>
      </c>
      <c r="O197" s="244">
        <f>J197+N197</f>
        <v>0</v>
      </c>
      <c r="P197" s="61"/>
    </row>
    <row r="198" spans="1:18" ht="15" customHeight="1" x14ac:dyDescent="0.3">
      <c r="A198" s="23">
        <v>4</v>
      </c>
      <c r="B198" s="88"/>
      <c r="C198" s="24"/>
      <c r="D198" s="19" t="s">
        <v>211</v>
      </c>
      <c r="E198" s="44">
        <v>476</v>
      </c>
      <c r="F198" s="171">
        <v>0.1</v>
      </c>
      <c r="G198" s="48">
        <f>E198+(E198*F198)</f>
        <v>523.6</v>
      </c>
      <c r="H198" s="3" t="s">
        <v>9</v>
      </c>
      <c r="I198" s="209"/>
      <c r="J198" s="192">
        <f t="shared" si="206"/>
        <v>0</v>
      </c>
      <c r="K198" s="191">
        <f t="shared" ref="K198" si="208">$K$5</f>
        <v>121.60000000000001</v>
      </c>
      <c r="L198" s="281"/>
      <c r="M198" s="260">
        <f>L198*G198</f>
        <v>0</v>
      </c>
      <c r="N198" s="192">
        <f>M198*K198</f>
        <v>0</v>
      </c>
      <c r="O198" s="244">
        <f>J198+N198</f>
        <v>0</v>
      </c>
      <c r="P198" s="61"/>
    </row>
    <row r="199" spans="1:18" ht="15" customHeight="1" x14ac:dyDescent="0.3">
      <c r="A199" s="23">
        <v>6</v>
      </c>
      <c r="B199" s="88"/>
      <c r="C199" s="24"/>
      <c r="D199" s="19" t="s">
        <v>212</v>
      </c>
      <c r="E199" s="44">
        <v>165</v>
      </c>
      <c r="F199" s="171">
        <v>0.1</v>
      </c>
      <c r="G199" s="48">
        <f>E199+(E199*F199)</f>
        <v>181.5</v>
      </c>
      <c r="H199" s="3" t="s">
        <v>9</v>
      </c>
      <c r="I199" s="209"/>
      <c r="J199" s="192">
        <f t="shared" ref="J199" si="209">I199*G199</f>
        <v>0</v>
      </c>
      <c r="K199" s="191">
        <f t="shared" ref="K199" si="210">$K$5</f>
        <v>121.60000000000001</v>
      </c>
      <c r="L199" s="281"/>
      <c r="M199" s="260">
        <f t="shared" si="197"/>
        <v>0</v>
      </c>
      <c r="N199" s="192">
        <f t="shared" si="198"/>
        <v>0</v>
      </c>
      <c r="O199" s="244">
        <f t="shared" si="199"/>
        <v>0</v>
      </c>
      <c r="P199" s="61"/>
    </row>
    <row r="200" spans="1:18" ht="15" thickBot="1" x14ac:dyDescent="0.35">
      <c r="A200" s="23"/>
      <c r="B200" s="27"/>
      <c r="C200" s="27"/>
      <c r="D200" s="40"/>
      <c r="E200" s="43"/>
      <c r="F200" s="1"/>
      <c r="G200" s="139"/>
      <c r="H200" s="16"/>
      <c r="I200" s="209"/>
      <c r="J200" s="206"/>
      <c r="K200" s="221"/>
      <c r="L200" s="281"/>
      <c r="M200" s="267"/>
      <c r="N200" s="206"/>
      <c r="O200" s="243"/>
      <c r="P200" s="54"/>
    </row>
    <row r="201" spans="1:18" s="57" customFormat="1" ht="16.2" thickBot="1" x14ac:dyDescent="0.35">
      <c r="A201" s="35"/>
      <c r="B201" s="36"/>
      <c r="C201" s="36"/>
      <c r="D201" s="55"/>
      <c r="E201" s="84"/>
      <c r="F201" s="37"/>
      <c r="G201" s="324" t="s">
        <v>37</v>
      </c>
      <c r="H201" s="325"/>
      <c r="I201" s="209"/>
      <c r="J201" s="314" t="s">
        <v>38</v>
      </c>
      <c r="K201" s="315"/>
      <c r="L201" s="281"/>
      <c r="M201" s="268"/>
      <c r="N201" s="234"/>
      <c r="O201" s="245"/>
      <c r="P201" s="56">
        <f>SUM(O146:O200)</f>
        <v>0</v>
      </c>
    </row>
    <row r="202" spans="1:18" ht="15" thickBot="1" x14ac:dyDescent="0.35">
      <c r="A202" s="23"/>
      <c r="B202" s="27"/>
      <c r="C202" s="27"/>
      <c r="D202" s="10"/>
      <c r="E202" s="82"/>
      <c r="F202" s="1"/>
      <c r="G202" s="48"/>
      <c r="H202" s="2"/>
      <c r="I202" s="209"/>
      <c r="J202" s="206"/>
      <c r="K202" s="206"/>
      <c r="L202" s="281"/>
      <c r="M202" s="259"/>
      <c r="N202" s="206"/>
      <c r="O202" s="239"/>
      <c r="P202" s="42"/>
    </row>
    <row r="203" spans="1:18" ht="30" customHeight="1" thickBot="1" x14ac:dyDescent="0.35">
      <c r="A203" s="316" t="s">
        <v>22</v>
      </c>
      <c r="B203" s="317"/>
      <c r="C203" s="317"/>
      <c r="D203" s="317"/>
      <c r="E203" s="317"/>
      <c r="F203" s="317"/>
      <c r="G203" s="317"/>
      <c r="H203" s="318"/>
      <c r="I203" s="209"/>
      <c r="J203" s="206"/>
      <c r="K203" s="206"/>
      <c r="L203" s="281"/>
      <c r="M203" s="259"/>
      <c r="N203" s="206"/>
      <c r="O203" s="239"/>
      <c r="P203" s="42"/>
    </row>
    <row r="204" spans="1:18" ht="20.100000000000001" customHeight="1" thickBot="1" x14ac:dyDescent="0.35">
      <c r="A204" s="369" t="s">
        <v>17</v>
      </c>
      <c r="B204" s="370"/>
      <c r="C204" s="370"/>
      <c r="D204" s="371" t="s">
        <v>17</v>
      </c>
      <c r="E204" s="46"/>
      <c r="F204" s="1"/>
      <c r="G204" s="48"/>
      <c r="H204" s="2"/>
      <c r="I204" s="209"/>
      <c r="J204" s="206"/>
      <c r="K204" s="206"/>
      <c r="L204" s="281"/>
      <c r="M204" s="259"/>
      <c r="N204" s="206"/>
      <c r="O204" s="239"/>
      <c r="P204" s="42"/>
    </row>
    <row r="205" spans="1:18" x14ac:dyDescent="0.3">
      <c r="A205" s="23">
        <v>1</v>
      </c>
      <c r="B205" s="88"/>
      <c r="C205" s="24"/>
      <c r="D205" s="11" t="s">
        <v>283</v>
      </c>
      <c r="E205" s="82">
        <v>67</v>
      </c>
      <c r="F205" s="1">
        <v>0</v>
      </c>
      <c r="G205" s="48">
        <f t="shared" ref="G205:G222" si="211">E205+(E205*F205)</f>
        <v>67</v>
      </c>
      <c r="H205" s="3" t="s">
        <v>11</v>
      </c>
      <c r="I205" s="209"/>
      <c r="J205" s="225">
        <f t="shared" ref="J205" si="212">I205*G205</f>
        <v>0</v>
      </c>
      <c r="K205" s="191">
        <f t="shared" ref="K205:K244" si="213">$K$5</f>
        <v>121.60000000000001</v>
      </c>
      <c r="L205" s="281"/>
      <c r="M205" s="269">
        <f t="shared" ref="M205:M210" si="214">L205*G205</f>
        <v>0</v>
      </c>
      <c r="N205" s="192">
        <f t="shared" ref="N205:N222" si="215">M205*K205</f>
        <v>0</v>
      </c>
      <c r="O205" s="244">
        <f t="shared" ref="O205:O244" si="216">N205+J205</f>
        <v>0</v>
      </c>
      <c r="P205" s="53"/>
    </row>
    <row r="206" spans="1:18" x14ac:dyDescent="0.3">
      <c r="A206" s="283"/>
      <c r="B206" s="88"/>
      <c r="C206" s="284"/>
      <c r="D206" s="4" t="s">
        <v>318</v>
      </c>
      <c r="E206" s="82">
        <f>+E205</f>
        <v>67</v>
      </c>
      <c r="F206" s="285">
        <v>0</v>
      </c>
      <c r="G206" s="48">
        <f t="shared" si="211"/>
        <v>67</v>
      </c>
      <c r="H206" s="21" t="s">
        <v>11</v>
      </c>
      <c r="I206" s="209"/>
      <c r="J206" s="192">
        <f>I206*G206</f>
        <v>0</v>
      </c>
      <c r="K206" s="191">
        <f t="shared" si="213"/>
        <v>121.60000000000001</v>
      </c>
      <c r="L206" s="281"/>
      <c r="M206" s="260">
        <f t="shared" si="214"/>
        <v>0</v>
      </c>
      <c r="N206" s="224">
        <f t="shared" si="215"/>
        <v>0</v>
      </c>
      <c r="O206" s="244">
        <f t="shared" si="216"/>
        <v>0</v>
      </c>
      <c r="P206" s="286"/>
      <c r="Q206" s="51"/>
      <c r="R206" s="51"/>
    </row>
    <row r="207" spans="1:18" x14ac:dyDescent="0.3">
      <c r="A207" s="283"/>
      <c r="B207" s="88"/>
      <c r="C207" s="284"/>
      <c r="D207" s="77" t="s">
        <v>285</v>
      </c>
      <c r="E207" s="82">
        <f>+E205</f>
        <v>67</v>
      </c>
      <c r="F207" s="285">
        <v>0</v>
      </c>
      <c r="G207" s="48">
        <f t="shared" si="211"/>
        <v>67</v>
      </c>
      <c r="H207" s="21" t="s">
        <v>11</v>
      </c>
      <c r="I207" s="209"/>
      <c r="J207" s="191">
        <f t="shared" ref="J207:J210" si="217">I207*G207</f>
        <v>0</v>
      </c>
      <c r="K207" s="191">
        <f t="shared" si="213"/>
        <v>121.60000000000001</v>
      </c>
      <c r="L207" s="281"/>
      <c r="M207" s="260">
        <f t="shared" si="214"/>
        <v>0</v>
      </c>
      <c r="N207" s="224">
        <f t="shared" si="215"/>
        <v>0</v>
      </c>
      <c r="O207" s="244">
        <f t="shared" si="216"/>
        <v>0</v>
      </c>
      <c r="P207" s="286"/>
      <c r="Q207" s="51"/>
      <c r="R207" s="51"/>
    </row>
    <row r="208" spans="1:18" x14ac:dyDescent="0.3">
      <c r="A208" s="283"/>
      <c r="B208" s="88"/>
      <c r="C208" s="284"/>
      <c r="D208" s="77" t="s">
        <v>286</v>
      </c>
      <c r="E208" s="82">
        <f>+E205</f>
        <v>67</v>
      </c>
      <c r="F208" s="285">
        <v>0</v>
      </c>
      <c r="G208" s="48">
        <f t="shared" si="211"/>
        <v>67</v>
      </c>
      <c r="H208" s="21" t="s">
        <v>11</v>
      </c>
      <c r="I208" s="209"/>
      <c r="J208" s="224">
        <f t="shared" si="217"/>
        <v>0</v>
      </c>
      <c r="K208" s="191">
        <f t="shared" si="213"/>
        <v>121.60000000000001</v>
      </c>
      <c r="L208" s="281"/>
      <c r="M208" s="260">
        <f t="shared" si="214"/>
        <v>0</v>
      </c>
      <c r="N208" s="224">
        <f t="shared" si="215"/>
        <v>0</v>
      </c>
      <c r="O208" s="244">
        <f t="shared" si="216"/>
        <v>0</v>
      </c>
      <c r="P208" s="286"/>
      <c r="Q208" s="51"/>
      <c r="R208" s="51"/>
    </row>
    <row r="209" spans="1:18" x14ac:dyDescent="0.3">
      <c r="A209" s="283"/>
      <c r="B209" s="88"/>
      <c r="C209" s="284"/>
      <c r="D209" s="77" t="s">
        <v>287</v>
      </c>
      <c r="E209" s="82">
        <f>+E205*2</f>
        <v>134</v>
      </c>
      <c r="F209" s="285">
        <v>0</v>
      </c>
      <c r="G209" s="48">
        <f t="shared" si="211"/>
        <v>134</v>
      </c>
      <c r="H209" s="21" t="s">
        <v>11</v>
      </c>
      <c r="I209" s="209"/>
      <c r="J209" s="224">
        <f t="shared" si="217"/>
        <v>0</v>
      </c>
      <c r="K209" s="191">
        <f t="shared" si="213"/>
        <v>121.60000000000001</v>
      </c>
      <c r="L209" s="281"/>
      <c r="M209" s="260">
        <f t="shared" si="214"/>
        <v>0</v>
      </c>
      <c r="N209" s="224">
        <f t="shared" si="215"/>
        <v>0</v>
      </c>
      <c r="O209" s="244">
        <f t="shared" si="216"/>
        <v>0</v>
      </c>
      <c r="P209" s="286"/>
      <c r="Q209" s="51"/>
      <c r="R209" s="51"/>
    </row>
    <row r="210" spans="1:18" x14ac:dyDescent="0.3">
      <c r="A210" s="283"/>
      <c r="B210" s="88"/>
      <c r="C210" s="284"/>
      <c r="D210" s="77" t="s">
        <v>288</v>
      </c>
      <c r="E210" s="82">
        <f>+E205</f>
        <v>67</v>
      </c>
      <c r="F210" s="285">
        <v>0</v>
      </c>
      <c r="G210" s="48">
        <f t="shared" si="211"/>
        <v>67</v>
      </c>
      <c r="H210" s="21" t="s">
        <v>11</v>
      </c>
      <c r="I210" s="209"/>
      <c r="J210" s="224">
        <f t="shared" si="217"/>
        <v>0</v>
      </c>
      <c r="K210" s="191">
        <f t="shared" si="213"/>
        <v>121.60000000000001</v>
      </c>
      <c r="L210" s="281"/>
      <c r="M210" s="260">
        <f t="shared" si="214"/>
        <v>0</v>
      </c>
      <c r="N210" s="224">
        <f t="shared" si="215"/>
        <v>0</v>
      </c>
      <c r="O210" s="244">
        <f t="shared" si="216"/>
        <v>0</v>
      </c>
      <c r="P210" s="286"/>
      <c r="Q210" s="51"/>
      <c r="R210" s="51"/>
    </row>
    <row r="211" spans="1:18" x14ac:dyDescent="0.3">
      <c r="A211" s="23">
        <v>2</v>
      </c>
      <c r="B211" s="88"/>
      <c r="C211" s="76"/>
      <c r="D211" s="77" t="s">
        <v>141</v>
      </c>
      <c r="E211" s="82">
        <v>10</v>
      </c>
      <c r="F211" s="1">
        <v>0</v>
      </c>
      <c r="G211" s="48">
        <f t="shared" si="211"/>
        <v>10</v>
      </c>
      <c r="H211" s="3" t="s">
        <v>11</v>
      </c>
      <c r="I211" s="209"/>
      <c r="J211" s="225">
        <f t="shared" ref="J211" si="218">I211*G211</f>
        <v>0</v>
      </c>
      <c r="K211" s="191">
        <f t="shared" si="213"/>
        <v>121.60000000000001</v>
      </c>
      <c r="L211" s="281"/>
      <c r="M211" s="269">
        <f t="shared" ref="M211:M216" si="219">L211*G211</f>
        <v>0</v>
      </c>
      <c r="N211" s="225">
        <f t="shared" si="215"/>
        <v>0</v>
      </c>
      <c r="O211" s="244">
        <f t="shared" si="216"/>
        <v>0</v>
      </c>
      <c r="P211" s="53"/>
    </row>
    <row r="212" spans="1:18" x14ac:dyDescent="0.3">
      <c r="A212" s="283"/>
      <c r="B212" s="88"/>
      <c r="C212" s="284"/>
      <c r="D212" s="4" t="s">
        <v>318</v>
      </c>
      <c r="E212" s="82">
        <f>+E211</f>
        <v>10</v>
      </c>
      <c r="F212" s="285">
        <v>0</v>
      </c>
      <c r="G212" s="48">
        <f t="shared" ref="G212:G216" si="220">E212+(E212*F212)</f>
        <v>10</v>
      </c>
      <c r="H212" s="21" t="s">
        <v>11</v>
      </c>
      <c r="I212" s="209"/>
      <c r="J212" s="192">
        <f>I212*G212</f>
        <v>0</v>
      </c>
      <c r="K212" s="191">
        <f t="shared" si="213"/>
        <v>121.60000000000001</v>
      </c>
      <c r="L212" s="281"/>
      <c r="M212" s="260">
        <f t="shared" si="219"/>
        <v>0</v>
      </c>
      <c r="N212" s="224">
        <f t="shared" ref="N212:N216" si="221">M212*K212</f>
        <v>0</v>
      </c>
      <c r="O212" s="244">
        <f t="shared" si="216"/>
        <v>0</v>
      </c>
      <c r="P212" s="286"/>
      <c r="Q212" s="51"/>
      <c r="R212" s="51"/>
    </row>
    <row r="213" spans="1:18" x14ac:dyDescent="0.3">
      <c r="A213" s="283"/>
      <c r="B213" s="88"/>
      <c r="C213" s="284"/>
      <c r="D213" s="77" t="s">
        <v>285</v>
      </c>
      <c r="E213" s="82">
        <f>+E211</f>
        <v>10</v>
      </c>
      <c r="F213" s="285">
        <v>0</v>
      </c>
      <c r="G213" s="48">
        <f t="shared" si="220"/>
        <v>10</v>
      </c>
      <c r="H213" s="21" t="s">
        <v>11</v>
      </c>
      <c r="I213" s="209"/>
      <c r="J213" s="191">
        <f t="shared" ref="J213:J216" si="222">I213*G213</f>
        <v>0</v>
      </c>
      <c r="K213" s="191">
        <f t="shared" si="213"/>
        <v>121.60000000000001</v>
      </c>
      <c r="L213" s="281"/>
      <c r="M213" s="260">
        <f t="shared" si="219"/>
        <v>0</v>
      </c>
      <c r="N213" s="224">
        <f t="shared" si="221"/>
        <v>0</v>
      </c>
      <c r="O213" s="244">
        <f t="shared" si="216"/>
        <v>0</v>
      </c>
      <c r="P213" s="286"/>
      <c r="Q213" s="51"/>
      <c r="R213" s="51"/>
    </row>
    <row r="214" spans="1:18" x14ac:dyDescent="0.3">
      <c r="A214" s="283"/>
      <c r="B214" s="88"/>
      <c r="C214" s="284"/>
      <c r="D214" s="77" t="s">
        <v>286</v>
      </c>
      <c r="E214" s="82">
        <f>+E211</f>
        <v>10</v>
      </c>
      <c r="F214" s="285">
        <v>0</v>
      </c>
      <c r="G214" s="48">
        <f t="shared" si="220"/>
        <v>10</v>
      </c>
      <c r="H214" s="21" t="s">
        <v>11</v>
      </c>
      <c r="I214" s="209"/>
      <c r="J214" s="224">
        <f t="shared" si="222"/>
        <v>0</v>
      </c>
      <c r="K214" s="191">
        <f t="shared" si="213"/>
        <v>121.60000000000001</v>
      </c>
      <c r="L214" s="281"/>
      <c r="M214" s="260">
        <f t="shared" si="219"/>
        <v>0</v>
      </c>
      <c r="N214" s="224">
        <f t="shared" si="221"/>
        <v>0</v>
      </c>
      <c r="O214" s="244">
        <f t="shared" si="216"/>
        <v>0</v>
      </c>
      <c r="P214" s="286"/>
      <c r="Q214" s="51"/>
      <c r="R214" s="51"/>
    </row>
    <row r="215" spans="1:18" x14ac:dyDescent="0.3">
      <c r="A215" s="283"/>
      <c r="B215" s="88"/>
      <c r="C215" s="284"/>
      <c r="D215" s="77" t="s">
        <v>287</v>
      </c>
      <c r="E215" s="82">
        <f>+E211*2</f>
        <v>20</v>
      </c>
      <c r="F215" s="285">
        <v>0</v>
      </c>
      <c r="G215" s="48">
        <f t="shared" si="220"/>
        <v>20</v>
      </c>
      <c r="H215" s="21" t="s">
        <v>11</v>
      </c>
      <c r="I215" s="209"/>
      <c r="J215" s="224">
        <f t="shared" si="222"/>
        <v>0</v>
      </c>
      <c r="K215" s="191">
        <f t="shared" si="213"/>
        <v>121.60000000000001</v>
      </c>
      <c r="L215" s="281"/>
      <c r="M215" s="260">
        <f t="shared" si="219"/>
        <v>0</v>
      </c>
      <c r="N215" s="224">
        <f t="shared" si="221"/>
        <v>0</v>
      </c>
      <c r="O215" s="244">
        <f t="shared" si="216"/>
        <v>0</v>
      </c>
      <c r="P215" s="286"/>
      <c r="Q215" s="51"/>
      <c r="R215" s="51"/>
    </row>
    <row r="216" spans="1:18" x14ac:dyDescent="0.3">
      <c r="A216" s="283"/>
      <c r="B216" s="88"/>
      <c r="C216" s="284"/>
      <c r="D216" s="77" t="s">
        <v>288</v>
      </c>
      <c r="E216" s="82">
        <f>+E211</f>
        <v>10</v>
      </c>
      <c r="F216" s="285">
        <v>0</v>
      </c>
      <c r="G216" s="48">
        <f t="shared" si="220"/>
        <v>10</v>
      </c>
      <c r="H216" s="21" t="s">
        <v>11</v>
      </c>
      <c r="I216" s="209"/>
      <c r="J216" s="224">
        <f t="shared" si="222"/>
        <v>0</v>
      </c>
      <c r="K216" s="191">
        <f t="shared" si="213"/>
        <v>121.60000000000001</v>
      </c>
      <c r="L216" s="281"/>
      <c r="M216" s="260">
        <f t="shared" si="219"/>
        <v>0</v>
      </c>
      <c r="N216" s="224">
        <f t="shared" si="221"/>
        <v>0</v>
      </c>
      <c r="O216" s="244">
        <f t="shared" si="216"/>
        <v>0</v>
      </c>
      <c r="P216" s="286"/>
      <c r="Q216" s="51"/>
      <c r="R216" s="51"/>
    </row>
    <row r="217" spans="1:18" ht="15" customHeight="1" x14ac:dyDescent="0.3">
      <c r="A217" s="23">
        <v>3</v>
      </c>
      <c r="B217" s="88"/>
      <c r="C217" s="24"/>
      <c r="D217" s="11" t="s">
        <v>214</v>
      </c>
      <c r="E217" s="82">
        <v>2</v>
      </c>
      <c r="F217" s="1">
        <v>0</v>
      </c>
      <c r="G217" s="48">
        <f t="shared" si="211"/>
        <v>2</v>
      </c>
      <c r="H217" s="3" t="s">
        <v>11</v>
      </c>
      <c r="I217" s="209"/>
      <c r="J217" s="225">
        <f t="shared" ref="J217" si="223">I217*G217</f>
        <v>0</v>
      </c>
      <c r="K217" s="191">
        <f t="shared" si="213"/>
        <v>121.60000000000001</v>
      </c>
      <c r="L217" s="281"/>
      <c r="M217" s="269">
        <f t="shared" ref="M217:M222" si="224">L217*G217</f>
        <v>0</v>
      </c>
      <c r="N217" s="192">
        <f t="shared" si="215"/>
        <v>0</v>
      </c>
      <c r="O217" s="244">
        <f t="shared" si="216"/>
        <v>0</v>
      </c>
      <c r="P217" s="53"/>
    </row>
    <row r="218" spans="1:18" x14ac:dyDescent="0.3">
      <c r="A218" s="23"/>
      <c r="B218" s="287"/>
      <c r="C218" s="174"/>
      <c r="D218" s="4" t="s">
        <v>318</v>
      </c>
      <c r="E218" s="82">
        <f>+E217</f>
        <v>2</v>
      </c>
      <c r="F218" s="285">
        <v>0</v>
      </c>
      <c r="G218" s="48">
        <f t="shared" si="211"/>
        <v>2</v>
      </c>
      <c r="H218" s="21" t="s">
        <v>11</v>
      </c>
      <c r="I218" s="209"/>
      <c r="J218" s="192">
        <f>I218*G218</f>
        <v>0</v>
      </c>
      <c r="K218" s="191">
        <f t="shared" si="213"/>
        <v>121.60000000000001</v>
      </c>
      <c r="L218" s="281"/>
      <c r="M218" s="263">
        <f t="shared" si="224"/>
        <v>0</v>
      </c>
      <c r="N218" s="224">
        <f t="shared" si="215"/>
        <v>0</v>
      </c>
      <c r="O218" s="244">
        <f t="shared" si="216"/>
        <v>0</v>
      </c>
      <c r="P218" s="261"/>
      <c r="Q218" s="51"/>
      <c r="R218" s="51"/>
    </row>
    <row r="219" spans="1:18" x14ac:dyDescent="0.3">
      <c r="A219" s="23"/>
      <c r="B219" s="287"/>
      <c r="C219" s="174"/>
      <c r="D219" s="77" t="s">
        <v>285</v>
      </c>
      <c r="E219" s="82">
        <f>+E217</f>
        <v>2</v>
      </c>
      <c r="F219" s="285">
        <v>0</v>
      </c>
      <c r="G219" s="48">
        <f t="shared" si="211"/>
        <v>2</v>
      </c>
      <c r="H219" s="21" t="s">
        <v>11</v>
      </c>
      <c r="I219" s="209"/>
      <c r="J219" s="191">
        <f t="shared" ref="J219:J222" si="225">I219*G219</f>
        <v>0</v>
      </c>
      <c r="K219" s="191">
        <f t="shared" si="213"/>
        <v>121.60000000000001</v>
      </c>
      <c r="L219" s="281"/>
      <c r="M219" s="263">
        <f t="shared" si="224"/>
        <v>0</v>
      </c>
      <c r="N219" s="224">
        <f t="shared" si="215"/>
        <v>0</v>
      </c>
      <c r="O219" s="244">
        <f t="shared" si="216"/>
        <v>0</v>
      </c>
      <c r="P219" s="261"/>
      <c r="Q219" s="51"/>
      <c r="R219" s="51"/>
    </row>
    <row r="220" spans="1:18" x14ac:dyDescent="0.3">
      <c r="A220" s="23"/>
      <c r="B220" s="287"/>
      <c r="C220" s="174"/>
      <c r="D220" s="77" t="s">
        <v>286</v>
      </c>
      <c r="E220" s="82">
        <f>+E217</f>
        <v>2</v>
      </c>
      <c r="F220" s="285">
        <v>0</v>
      </c>
      <c r="G220" s="48">
        <f t="shared" si="211"/>
        <v>2</v>
      </c>
      <c r="H220" s="21" t="s">
        <v>11</v>
      </c>
      <c r="I220" s="209"/>
      <c r="J220" s="224">
        <f t="shared" si="225"/>
        <v>0</v>
      </c>
      <c r="K220" s="191">
        <f t="shared" si="213"/>
        <v>121.60000000000001</v>
      </c>
      <c r="L220" s="281"/>
      <c r="M220" s="263">
        <f t="shared" si="224"/>
        <v>0</v>
      </c>
      <c r="N220" s="224">
        <f t="shared" si="215"/>
        <v>0</v>
      </c>
      <c r="O220" s="244">
        <f t="shared" si="216"/>
        <v>0</v>
      </c>
      <c r="P220" s="261"/>
      <c r="Q220" s="51"/>
      <c r="R220" s="51"/>
    </row>
    <row r="221" spans="1:18" x14ac:dyDescent="0.3">
      <c r="A221" s="23"/>
      <c r="B221" s="287"/>
      <c r="C221" s="174"/>
      <c r="D221" s="4" t="s">
        <v>287</v>
      </c>
      <c r="E221" s="82">
        <f>+E217*2</f>
        <v>4</v>
      </c>
      <c r="F221" s="285">
        <v>0</v>
      </c>
      <c r="G221" s="48">
        <f t="shared" si="211"/>
        <v>4</v>
      </c>
      <c r="H221" s="21" t="s">
        <v>11</v>
      </c>
      <c r="I221" s="209"/>
      <c r="J221" s="224">
        <f t="shared" si="225"/>
        <v>0</v>
      </c>
      <c r="K221" s="191">
        <f t="shared" si="213"/>
        <v>121.60000000000001</v>
      </c>
      <c r="L221" s="281"/>
      <c r="M221" s="263">
        <f t="shared" si="224"/>
        <v>0</v>
      </c>
      <c r="N221" s="224">
        <f t="shared" si="215"/>
        <v>0</v>
      </c>
      <c r="O221" s="244">
        <f t="shared" si="216"/>
        <v>0</v>
      </c>
      <c r="P221" s="261"/>
      <c r="Q221" s="51"/>
      <c r="R221" s="51"/>
    </row>
    <row r="222" spans="1:18" x14ac:dyDescent="0.3">
      <c r="A222" s="288"/>
      <c r="B222" s="287"/>
      <c r="C222" s="183"/>
      <c r="D222" s="4" t="s">
        <v>289</v>
      </c>
      <c r="E222" s="82">
        <f>+E217</f>
        <v>2</v>
      </c>
      <c r="F222" s="289">
        <v>0</v>
      </c>
      <c r="G222" s="139">
        <f t="shared" si="211"/>
        <v>2</v>
      </c>
      <c r="H222" s="290" t="s">
        <v>11</v>
      </c>
      <c r="I222" s="209"/>
      <c r="J222" s="291">
        <f t="shared" si="225"/>
        <v>0</v>
      </c>
      <c r="K222" s="191">
        <f t="shared" si="213"/>
        <v>121.60000000000001</v>
      </c>
      <c r="L222" s="281"/>
      <c r="M222" s="263">
        <f t="shared" si="224"/>
        <v>0</v>
      </c>
      <c r="N222" s="291">
        <f t="shared" si="215"/>
        <v>0</v>
      </c>
      <c r="O222" s="244">
        <f t="shared" si="216"/>
        <v>0</v>
      </c>
      <c r="P222" s="261"/>
      <c r="Q222" s="51"/>
      <c r="R222" s="51"/>
    </row>
    <row r="223" spans="1:18" x14ac:dyDescent="0.3">
      <c r="A223" s="23">
        <v>4</v>
      </c>
      <c r="B223" s="88"/>
      <c r="C223" s="76"/>
      <c r="D223" s="77" t="s">
        <v>144</v>
      </c>
      <c r="E223" s="82">
        <v>3</v>
      </c>
      <c r="F223" s="1">
        <v>0</v>
      </c>
      <c r="G223" s="172">
        <f t="shared" ref="G223:G242" si="226">E223+(E223*F223)</f>
        <v>3</v>
      </c>
      <c r="H223" s="131" t="s">
        <v>11</v>
      </c>
      <c r="I223" s="209"/>
      <c r="J223" s="216">
        <f t="shared" ref="J223" si="227">I223*G223</f>
        <v>0</v>
      </c>
      <c r="K223" s="191">
        <f t="shared" si="213"/>
        <v>121.60000000000001</v>
      </c>
      <c r="L223" s="281"/>
      <c r="M223" s="265">
        <f t="shared" ref="M223" si="228">L223*G223</f>
        <v>0</v>
      </c>
      <c r="N223" s="216">
        <f t="shared" ref="N223:N242" si="229">M223*K223</f>
        <v>0</v>
      </c>
      <c r="O223" s="244">
        <f t="shared" si="216"/>
        <v>0</v>
      </c>
      <c r="P223" s="53"/>
    </row>
    <row r="224" spans="1:18" ht="15" customHeight="1" x14ac:dyDescent="0.3">
      <c r="A224" s="23">
        <v>5</v>
      </c>
      <c r="B224" s="88"/>
      <c r="C224" s="24"/>
      <c r="D224" s="11" t="s">
        <v>145</v>
      </c>
      <c r="E224" s="82">
        <v>1</v>
      </c>
      <c r="F224" s="1">
        <v>0</v>
      </c>
      <c r="G224" s="172">
        <f t="shared" si="226"/>
        <v>1</v>
      </c>
      <c r="H224" s="131" t="s">
        <v>11</v>
      </c>
      <c r="I224" s="209"/>
      <c r="J224" s="216">
        <f>I224*G224</f>
        <v>0</v>
      </c>
      <c r="K224" s="191">
        <f t="shared" si="213"/>
        <v>121.60000000000001</v>
      </c>
      <c r="L224" s="281"/>
      <c r="M224" s="265">
        <f>L224*G224</f>
        <v>0</v>
      </c>
      <c r="N224" s="210">
        <f t="shared" si="229"/>
        <v>0</v>
      </c>
      <c r="O224" s="244">
        <f t="shared" si="216"/>
        <v>0</v>
      </c>
      <c r="P224" s="53"/>
    </row>
    <row r="225" spans="1:18" x14ac:dyDescent="0.3">
      <c r="A225" s="23">
        <v>6</v>
      </c>
      <c r="B225" s="88"/>
      <c r="C225" s="76"/>
      <c r="D225" s="77" t="s">
        <v>146</v>
      </c>
      <c r="E225" s="82">
        <v>2</v>
      </c>
      <c r="F225" s="1">
        <v>0</v>
      </c>
      <c r="G225" s="172">
        <f t="shared" si="226"/>
        <v>2</v>
      </c>
      <c r="H225" s="131" t="s">
        <v>11</v>
      </c>
      <c r="I225" s="209"/>
      <c r="J225" s="216">
        <f t="shared" ref="J225:J242" si="230">I225*G225</f>
        <v>0</v>
      </c>
      <c r="K225" s="191">
        <f t="shared" si="213"/>
        <v>121.60000000000001</v>
      </c>
      <c r="L225" s="281"/>
      <c r="M225" s="265">
        <f t="shared" ref="M225:M242" si="231">L225*G225</f>
        <v>0</v>
      </c>
      <c r="N225" s="216">
        <f t="shared" si="229"/>
        <v>0</v>
      </c>
      <c r="O225" s="244">
        <f t="shared" si="216"/>
        <v>0</v>
      </c>
      <c r="P225" s="53"/>
    </row>
    <row r="226" spans="1:18" x14ac:dyDescent="0.3">
      <c r="A226" s="283"/>
      <c r="B226" s="88"/>
      <c r="C226" s="284"/>
      <c r="D226" s="4" t="s">
        <v>318</v>
      </c>
      <c r="E226" s="82">
        <f>+E225</f>
        <v>2</v>
      </c>
      <c r="F226" s="285">
        <v>0</v>
      </c>
      <c r="G226" s="48">
        <f t="shared" si="226"/>
        <v>2</v>
      </c>
      <c r="H226" s="21" t="s">
        <v>11</v>
      </c>
      <c r="I226" s="209"/>
      <c r="J226" s="192">
        <f>I226*G226</f>
        <v>0</v>
      </c>
      <c r="K226" s="191">
        <f t="shared" si="213"/>
        <v>121.60000000000001</v>
      </c>
      <c r="L226" s="281"/>
      <c r="M226" s="260">
        <f t="shared" si="231"/>
        <v>0</v>
      </c>
      <c r="N226" s="224">
        <f t="shared" si="229"/>
        <v>0</v>
      </c>
      <c r="O226" s="244">
        <f t="shared" si="216"/>
        <v>0</v>
      </c>
      <c r="P226" s="286"/>
      <c r="Q226" s="51"/>
      <c r="R226" s="51"/>
    </row>
    <row r="227" spans="1:18" x14ac:dyDescent="0.3">
      <c r="A227" s="283"/>
      <c r="B227" s="88"/>
      <c r="C227" s="284"/>
      <c r="D227" s="77" t="s">
        <v>285</v>
      </c>
      <c r="E227" s="82">
        <f>+E225</f>
        <v>2</v>
      </c>
      <c r="F227" s="285">
        <v>0</v>
      </c>
      <c r="G227" s="48">
        <f t="shared" si="226"/>
        <v>2</v>
      </c>
      <c r="H227" s="21" t="s">
        <v>11</v>
      </c>
      <c r="I227" s="209"/>
      <c r="J227" s="191">
        <f t="shared" ref="J227:J230" si="232">I227*G227</f>
        <v>0</v>
      </c>
      <c r="K227" s="191">
        <f t="shared" si="213"/>
        <v>121.60000000000001</v>
      </c>
      <c r="L227" s="281"/>
      <c r="M227" s="260">
        <f t="shared" si="231"/>
        <v>0</v>
      </c>
      <c r="N227" s="224">
        <f t="shared" si="229"/>
        <v>0</v>
      </c>
      <c r="O227" s="244">
        <f t="shared" si="216"/>
        <v>0</v>
      </c>
      <c r="P227" s="286"/>
      <c r="Q227" s="51"/>
      <c r="R227" s="51"/>
    </row>
    <row r="228" spans="1:18" x14ac:dyDescent="0.3">
      <c r="A228" s="283"/>
      <c r="B228" s="88"/>
      <c r="C228" s="284"/>
      <c r="D228" s="77" t="s">
        <v>286</v>
      </c>
      <c r="E228" s="82">
        <f>+E225</f>
        <v>2</v>
      </c>
      <c r="F228" s="285">
        <v>0</v>
      </c>
      <c r="G228" s="48">
        <f t="shared" si="226"/>
        <v>2</v>
      </c>
      <c r="H228" s="21" t="s">
        <v>11</v>
      </c>
      <c r="I228" s="209"/>
      <c r="J228" s="224">
        <f t="shared" si="232"/>
        <v>0</v>
      </c>
      <c r="K228" s="191">
        <f t="shared" si="213"/>
        <v>121.60000000000001</v>
      </c>
      <c r="L228" s="281"/>
      <c r="M228" s="260">
        <f t="shared" si="231"/>
        <v>0</v>
      </c>
      <c r="N228" s="224">
        <f t="shared" si="229"/>
        <v>0</v>
      </c>
      <c r="O228" s="244">
        <f t="shared" si="216"/>
        <v>0</v>
      </c>
      <c r="P228" s="286"/>
      <c r="Q228" s="51"/>
      <c r="R228" s="51"/>
    </row>
    <row r="229" spans="1:18" x14ac:dyDescent="0.3">
      <c r="A229" s="283"/>
      <c r="B229" s="88"/>
      <c r="C229" s="284"/>
      <c r="D229" s="77" t="s">
        <v>287</v>
      </c>
      <c r="E229" s="82">
        <f>+E225*2</f>
        <v>4</v>
      </c>
      <c r="F229" s="285">
        <v>0</v>
      </c>
      <c r="G229" s="48">
        <f t="shared" si="226"/>
        <v>4</v>
      </c>
      <c r="H229" s="21" t="s">
        <v>11</v>
      </c>
      <c r="I229" s="209"/>
      <c r="J229" s="224">
        <f t="shared" si="232"/>
        <v>0</v>
      </c>
      <c r="K229" s="191">
        <f t="shared" si="213"/>
        <v>121.60000000000001</v>
      </c>
      <c r="L229" s="281"/>
      <c r="M229" s="260">
        <f t="shared" si="231"/>
        <v>0</v>
      </c>
      <c r="N229" s="224">
        <f t="shared" si="229"/>
        <v>0</v>
      </c>
      <c r="O229" s="244">
        <f t="shared" si="216"/>
        <v>0</v>
      </c>
      <c r="P229" s="286"/>
      <c r="Q229" s="51"/>
      <c r="R229" s="51"/>
    </row>
    <row r="230" spans="1:18" x14ac:dyDescent="0.3">
      <c r="A230" s="283"/>
      <c r="B230" s="88"/>
      <c r="C230" s="284"/>
      <c r="D230" s="4" t="s">
        <v>299</v>
      </c>
      <c r="E230" s="82">
        <f>+E225</f>
        <v>2</v>
      </c>
      <c r="F230" s="285">
        <v>0</v>
      </c>
      <c r="G230" s="48">
        <f t="shared" si="226"/>
        <v>2</v>
      </c>
      <c r="H230" s="21" t="s">
        <v>11</v>
      </c>
      <c r="I230" s="209"/>
      <c r="J230" s="224">
        <f t="shared" si="232"/>
        <v>0</v>
      </c>
      <c r="K230" s="191">
        <f t="shared" si="213"/>
        <v>121.60000000000001</v>
      </c>
      <c r="L230" s="281"/>
      <c r="M230" s="260">
        <f t="shared" si="231"/>
        <v>0</v>
      </c>
      <c r="N230" s="224">
        <f t="shared" si="229"/>
        <v>0</v>
      </c>
      <c r="O230" s="244">
        <f t="shared" si="216"/>
        <v>0</v>
      </c>
      <c r="P230" s="286"/>
      <c r="Q230" s="51"/>
      <c r="R230" s="51"/>
    </row>
    <row r="231" spans="1:18" x14ac:dyDescent="0.3">
      <c r="A231" s="23">
        <v>7</v>
      </c>
      <c r="B231" s="88"/>
      <c r="C231" s="76"/>
      <c r="D231" s="77" t="s">
        <v>147</v>
      </c>
      <c r="E231" s="82">
        <v>1</v>
      </c>
      <c r="F231" s="1">
        <v>0</v>
      </c>
      <c r="G231" s="172">
        <f t="shared" si="226"/>
        <v>1</v>
      </c>
      <c r="H231" s="131" t="s">
        <v>11</v>
      </c>
      <c r="I231" s="209"/>
      <c r="J231" s="216">
        <f t="shared" si="230"/>
        <v>0</v>
      </c>
      <c r="K231" s="191">
        <f t="shared" si="213"/>
        <v>121.60000000000001</v>
      </c>
      <c r="L231" s="281"/>
      <c r="M231" s="265">
        <f t="shared" si="231"/>
        <v>0</v>
      </c>
      <c r="N231" s="216">
        <f t="shared" si="229"/>
        <v>0</v>
      </c>
      <c r="O231" s="244">
        <f t="shared" si="216"/>
        <v>0</v>
      </c>
      <c r="P231" s="53"/>
    </row>
    <row r="232" spans="1:18" s="22" customFormat="1" x14ac:dyDescent="0.3">
      <c r="A232" s="18"/>
      <c r="B232" s="131"/>
      <c r="C232" s="131"/>
      <c r="D232" s="19" t="s">
        <v>284</v>
      </c>
      <c r="E232" s="43">
        <f>E231</f>
        <v>1</v>
      </c>
      <c r="F232" s="20">
        <v>0</v>
      </c>
      <c r="G232" s="48">
        <f t="shared" si="226"/>
        <v>1</v>
      </c>
      <c r="H232" s="21" t="s">
        <v>11</v>
      </c>
      <c r="I232" s="209"/>
      <c r="J232" s="192">
        <f>I232*G232</f>
        <v>0</v>
      </c>
      <c r="K232" s="191">
        <f t="shared" si="213"/>
        <v>121.60000000000001</v>
      </c>
      <c r="L232" s="281"/>
      <c r="M232" s="293">
        <f t="shared" si="231"/>
        <v>0</v>
      </c>
      <c r="N232" s="292">
        <f t="shared" si="229"/>
        <v>0</v>
      </c>
      <c r="O232" s="244">
        <f t="shared" si="216"/>
        <v>0</v>
      </c>
      <c r="P232" s="294"/>
    </row>
    <row r="233" spans="1:18" s="22" customFormat="1" x14ac:dyDescent="0.3">
      <c r="A233" s="18"/>
      <c r="B233" s="131"/>
      <c r="C233" s="131"/>
      <c r="D233" s="19" t="s">
        <v>285</v>
      </c>
      <c r="E233" s="43">
        <f>E231</f>
        <v>1</v>
      </c>
      <c r="F233" s="20">
        <v>0</v>
      </c>
      <c r="G233" s="48">
        <f t="shared" si="226"/>
        <v>1</v>
      </c>
      <c r="H233" s="21" t="s">
        <v>11</v>
      </c>
      <c r="I233" s="209"/>
      <c r="J233" s="191">
        <f t="shared" ref="J233" si="233">I233*G233</f>
        <v>0</v>
      </c>
      <c r="K233" s="191">
        <f t="shared" si="213"/>
        <v>121.60000000000001</v>
      </c>
      <c r="L233" s="281"/>
      <c r="M233" s="293">
        <f t="shared" si="231"/>
        <v>0</v>
      </c>
      <c r="N233" s="292">
        <f t="shared" si="229"/>
        <v>0</v>
      </c>
      <c r="O233" s="244">
        <f t="shared" si="216"/>
        <v>0</v>
      </c>
      <c r="P233" s="294"/>
    </row>
    <row r="234" spans="1:18" s="22" customFormat="1" x14ac:dyDescent="0.3">
      <c r="A234" s="18"/>
      <c r="B234" s="131"/>
      <c r="C234" s="131"/>
      <c r="D234" s="19" t="s">
        <v>300</v>
      </c>
      <c r="E234" s="43">
        <f>E231</f>
        <v>1</v>
      </c>
      <c r="F234" s="20">
        <v>0</v>
      </c>
      <c r="G234" s="48">
        <f t="shared" si="226"/>
        <v>1</v>
      </c>
      <c r="H234" s="21" t="s">
        <v>11</v>
      </c>
      <c r="I234" s="209"/>
      <c r="J234" s="292">
        <f t="shared" si="230"/>
        <v>0</v>
      </c>
      <c r="K234" s="191">
        <f t="shared" si="213"/>
        <v>121.60000000000001</v>
      </c>
      <c r="L234" s="281"/>
      <c r="M234" s="293">
        <f t="shared" si="231"/>
        <v>0</v>
      </c>
      <c r="N234" s="292">
        <f t="shared" si="229"/>
        <v>0</v>
      </c>
      <c r="O234" s="244">
        <f t="shared" si="216"/>
        <v>0</v>
      </c>
      <c r="P234" s="199"/>
    </row>
    <row r="235" spans="1:18" s="22" customFormat="1" x14ac:dyDescent="0.3">
      <c r="A235" s="18"/>
      <c r="B235" s="131"/>
      <c r="C235" s="131"/>
      <c r="D235" s="19" t="s">
        <v>286</v>
      </c>
      <c r="E235" s="43">
        <f>E231</f>
        <v>1</v>
      </c>
      <c r="F235" s="20">
        <v>0</v>
      </c>
      <c r="G235" s="48">
        <f t="shared" si="226"/>
        <v>1</v>
      </c>
      <c r="H235" s="21" t="s">
        <v>11</v>
      </c>
      <c r="I235" s="209"/>
      <c r="J235" s="292">
        <f t="shared" si="230"/>
        <v>0</v>
      </c>
      <c r="K235" s="191">
        <f t="shared" si="213"/>
        <v>121.60000000000001</v>
      </c>
      <c r="L235" s="281"/>
      <c r="M235" s="293">
        <f t="shared" si="231"/>
        <v>0</v>
      </c>
      <c r="N235" s="292">
        <f t="shared" si="229"/>
        <v>0</v>
      </c>
      <c r="O235" s="244">
        <f t="shared" si="216"/>
        <v>0</v>
      </c>
      <c r="P235" s="294"/>
    </row>
    <row r="236" spans="1:18" s="22" customFormat="1" x14ac:dyDescent="0.3">
      <c r="A236" s="18"/>
      <c r="B236" s="131"/>
      <c r="C236" s="131"/>
      <c r="D236" s="77" t="s">
        <v>287</v>
      </c>
      <c r="E236" s="43">
        <f>E231*2</f>
        <v>2</v>
      </c>
      <c r="F236" s="20">
        <v>0</v>
      </c>
      <c r="G236" s="48">
        <f t="shared" si="226"/>
        <v>2</v>
      </c>
      <c r="H236" s="21" t="s">
        <v>11</v>
      </c>
      <c r="I236" s="209"/>
      <c r="J236" s="292">
        <f t="shared" si="230"/>
        <v>0</v>
      </c>
      <c r="K236" s="191">
        <f t="shared" si="213"/>
        <v>121.60000000000001</v>
      </c>
      <c r="L236" s="281"/>
      <c r="M236" s="293">
        <f t="shared" si="231"/>
        <v>0</v>
      </c>
      <c r="N236" s="292">
        <f t="shared" si="229"/>
        <v>0</v>
      </c>
      <c r="O236" s="244">
        <f t="shared" si="216"/>
        <v>0</v>
      </c>
      <c r="P236" s="294"/>
    </row>
    <row r="237" spans="1:18" x14ac:dyDescent="0.3">
      <c r="A237" s="23">
        <v>8</v>
      </c>
      <c r="B237" s="88"/>
      <c r="C237" s="76"/>
      <c r="D237" s="77" t="s">
        <v>290</v>
      </c>
      <c r="E237" s="82">
        <v>8</v>
      </c>
      <c r="F237" s="1">
        <v>0</v>
      </c>
      <c r="G237" s="172">
        <f t="shared" si="226"/>
        <v>8</v>
      </c>
      <c r="H237" s="131" t="s">
        <v>11</v>
      </c>
      <c r="I237" s="209"/>
      <c r="J237" s="216">
        <f t="shared" si="230"/>
        <v>0</v>
      </c>
      <c r="K237" s="191">
        <f t="shared" si="213"/>
        <v>121.60000000000001</v>
      </c>
      <c r="L237" s="281"/>
      <c r="M237" s="265">
        <f t="shared" si="231"/>
        <v>0</v>
      </c>
      <c r="N237" s="216">
        <f t="shared" si="229"/>
        <v>0</v>
      </c>
      <c r="O237" s="244">
        <f t="shared" si="216"/>
        <v>0</v>
      </c>
      <c r="P237" s="53"/>
    </row>
    <row r="238" spans="1:18" x14ac:dyDescent="0.3">
      <c r="A238" s="23"/>
      <c r="B238" s="88"/>
      <c r="C238" s="76"/>
      <c r="D238" s="4" t="s">
        <v>318</v>
      </c>
      <c r="E238" s="82">
        <f>E237</f>
        <v>8</v>
      </c>
      <c r="F238" s="1">
        <v>0</v>
      </c>
      <c r="G238" s="172">
        <f t="shared" si="226"/>
        <v>8</v>
      </c>
      <c r="H238" s="131" t="s">
        <v>11</v>
      </c>
      <c r="I238" s="209"/>
      <c r="J238" s="216">
        <f t="shared" si="230"/>
        <v>0</v>
      </c>
      <c r="K238" s="191">
        <f t="shared" si="213"/>
        <v>121.60000000000001</v>
      </c>
      <c r="L238" s="281"/>
      <c r="M238" s="193">
        <f t="shared" si="231"/>
        <v>0</v>
      </c>
      <c r="N238" s="216">
        <f t="shared" si="229"/>
        <v>0</v>
      </c>
      <c r="O238" s="244">
        <f t="shared" si="216"/>
        <v>0</v>
      </c>
      <c r="P238" s="53"/>
    </row>
    <row r="239" spans="1:18" x14ac:dyDescent="0.3">
      <c r="A239" s="23"/>
      <c r="B239" s="88"/>
      <c r="C239" s="76"/>
      <c r="D239" s="77" t="s">
        <v>291</v>
      </c>
      <c r="E239" s="82">
        <f>E237</f>
        <v>8</v>
      </c>
      <c r="F239" s="1">
        <v>0</v>
      </c>
      <c r="G239" s="172">
        <f t="shared" si="226"/>
        <v>8</v>
      </c>
      <c r="H239" s="131" t="s">
        <v>11</v>
      </c>
      <c r="I239" s="209"/>
      <c r="J239" s="216">
        <f t="shared" si="230"/>
        <v>0</v>
      </c>
      <c r="K239" s="191">
        <f t="shared" si="213"/>
        <v>121.60000000000001</v>
      </c>
      <c r="L239" s="281"/>
      <c r="M239" s="193">
        <f t="shared" si="231"/>
        <v>0</v>
      </c>
      <c r="N239" s="216">
        <f t="shared" si="229"/>
        <v>0</v>
      </c>
      <c r="O239" s="244">
        <f t="shared" si="216"/>
        <v>0</v>
      </c>
      <c r="P239" s="53"/>
    </row>
    <row r="240" spans="1:18" x14ac:dyDescent="0.3">
      <c r="A240" s="23"/>
      <c r="B240" s="88"/>
      <c r="C240" s="76"/>
      <c r="D240" s="77" t="s">
        <v>286</v>
      </c>
      <c r="E240" s="82">
        <f>E237</f>
        <v>8</v>
      </c>
      <c r="F240" s="1">
        <v>0</v>
      </c>
      <c r="G240" s="172">
        <f t="shared" si="226"/>
        <v>8</v>
      </c>
      <c r="H240" s="131" t="s">
        <v>11</v>
      </c>
      <c r="I240" s="209"/>
      <c r="J240" s="216">
        <f t="shared" si="230"/>
        <v>0</v>
      </c>
      <c r="K240" s="191">
        <f t="shared" si="213"/>
        <v>121.60000000000001</v>
      </c>
      <c r="L240" s="281"/>
      <c r="M240" s="193">
        <f t="shared" si="231"/>
        <v>0</v>
      </c>
      <c r="N240" s="216">
        <f t="shared" si="229"/>
        <v>0</v>
      </c>
      <c r="O240" s="244">
        <f t="shared" si="216"/>
        <v>0</v>
      </c>
      <c r="P240" s="53"/>
    </row>
    <row r="241" spans="1:16" x14ac:dyDescent="0.3">
      <c r="A241" s="23"/>
      <c r="B241" s="88"/>
      <c r="C241" s="76"/>
      <c r="D241" s="77" t="s">
        <v>287</v>
      </c>
      <c r="E241" s="82">
        <f>E237*2</f>
        <v>16</v>
      </c>
      <c r="F241" s="1">
        <v>0</v>
      </c>
      <c r="G241" s="172">
        <f t="shared" si="226"/>
        <v>16</v>
      </c>
      <c r="H241" s="131" t="s">
        <v>11</v>
      </c>
      <c r="I241" s="209"/>
      <c r="J241" s="216">
        <f t="shared" si="230"/>
        <v>0</v>
      </c>
      <c r="K241" s="191">
        <f t="shared" si="213"/>
        <v>121.60000000000001</v>
      </c>
      <c r="L241" s="281"/>
      <c r="M241" s="193">
        <f t="shared" si="231"/>
        <v>0</v>
      </c>
      <c r="N241" s="216">
        <f t="shared" si="229"/>
        <v>0</v>
      </c>
      <c r="O241" s="244">
        <f t="shared" si="216"/>
        <v>0</v>
      </c>
      <c r="P241" s="53"/>
    </row>
    <row r="242" spans="1:16" x14ac:dyDescent="0.3">
      <c r="A242" s="23"/>
      <c r="B242" s="88"/>
      <c r="C242" s="76"/>
      <c r="D242" s="4" t="s">
        <v>292</v>
      </c>
      <c r="E242" s="82">
        <f>E237</f>
        <v>8</v>
      </c>
      <c r="F242" s="1">
        <v>0</v>
      </c>
      <c r="G242" s="172">
        <f t="shared" si="226"/>
        <v>8</v>
      </c>
      <c r="H242" s="131" t="s">
        <v>11</v>
      </c>
      <c r="I242" s="209"/>
      <c r="J242" s="295">
        <f t="shared" si="230"/>
        <v>0</v>
      </c>
      <c r="K242" s="191">
        <f t="shared" si="213"/>
        <v>121.60000000000001</v>
      </c>
      <c r="L242" s="281"/>
      <c r="M242" s="193">
        <f t="shared" si="231"/>
        <v>0</v>
      </c>
      <c r="N242" s="216">
        <f t="shared" si="229"/>
        <v>0</v>
      </c>
      <c r="O242" s="244">
        <f t="shared" si="216"/>
        <v>0</v>
      </c>
      <c r="P242" s="53"/>
    </row>
    <row r="243" spans="1:16" ht="57.6" x14ac:dyDescent="0.3">
      <c r="A243" s="23">
        <v>9</v>
      </c>
      <c r="B243" s="88"/>
      <c r="C243" s="76"/>
      <c r="D243" s="4" t="s">
        <v>217</v>
      </c>
      <c r="E243" s="82">
        <v>4</v>
      </c>
      <c r="F243" s="1">
        <v>0</v>
      </c>
      <c r="G243" s="172">
        <f t="shared" ref="G243:G244" si="234">E243+(E243*F243)</f>
        <v>4</v>
      </c>
      <c r="H243" s="131" t="s">
        <v>11</v>
      </c>
      <c r="I243" s="209"/>
      <c r="J243" s="216">
        <f t="shared" ref="J243" si="235">I243*G243</f>
        <v>0</v>
      </c>
      <c r="K243" s="191">
        <f t="shared" si="213"/>
        <v>121.60000000000001</v>
      </c>
      <c r="L243" s="281"/>
      <c r="M243" s="265">
        <f t="shared" ref="M243" si="236">L243*G243</f>
        <v>0</v>
      </c>
      <c r="N243" s="216">
        <f t="shared" ref="N243:N244" si="237">M243*K243</f>
        <v>0</v>
      </c>
      <c r="O243" s="244">
        <f t="shared" si="216"/>
        <v>0</v>
      </c>
      <c r="P243" s="53"/>
    </row>
    <row r="244" spans="1:16" ht="43.2" x14ac:dyDescent="0.3">
      <c r="A244" s="23">
        <v>10</v>
      </c>
      <c r="B244" s="88"/>
      <c r="C244" s="76"/>
      <c r="D244" s="77" t="s">
        <v>143</v>
      </c>
      <c r="E244" s="82">
        <v>1</v>
      </c>
      <c r="F244" s="1">
        <v>0</v>
      </c>
      <c r="G244" s="172">
        <f t="shared" si="234"/>
        <v>1</v>
      </c>
      <c r="H244" s="131" t="s">
        <v>11</v>
      </c>
      <c r="I244" s="209"/>
      <c r="J244" s="216">
        <f t="shared" ref="J244" si="238">I244*G244</f>
        <v>0</v>
      </c>
      <c r="K244" s="191">
        <f t="shared" si="213"/>
        <v>121.60000000000001</v>
      </c>
      <c r="L244" s="281"/>
      <c r="M244" s="265">
        <f t="shared" ref="M244" si="239">L244*G244</f>
        <v>0</v>
      </c>
      <c r="N244" s="216">
        <f t="shared" si="237"/>
        <v>0</v>
      </c>
      <c r="O244" s="244">
        <f t="shared" si="216"/>
        <v>0</v>
      </c>
      <c r="P244" s="53"/>
    </row>
    <row r="245" spans="1:16" ht="15" thickBot="1" x14ac:dyDescent="0.35">
      <c r="A245" s="23"/>
      <c r="B245" s="27"/>
      <c r="C245" s="27"/>
      <c r="D245" s="40"/>
      <c r="E245" s="43"/>
      <c r="F245" s="171"/>
      <c r="G245" s="182"/>
      <c r="H245" s="183"/>
      <c r="I245" s="226"/>
      <c r="J245" s="211"/>
      <c r="K245" s="227"/>
      <c r="L245" s="281"/>
      <c r="M245" s="270"/>
      <c r="N245" s="211"/>
      <c r="O245" s="246"/>
      <c r="P245" s="54"/>
    </row>
    <row r="246" spans="1:16" s="57" customFormat="1" ht="16.2" thickBot="1" x14ac:dyDescent="0.35">
      <c r="A246" s="35"/>
      <c r="B246" s="36"/>
      <c r="C246" s="36"/>
      <c r="D246" s="55"/>
      <c r="E246" s="84"/>
      <c r="F246" s="37"/>
      <c r="G246" s="324" t="s">
        <v>37</v>
      </c>
      <c r="H246" s="325"/>
      <c r="I246" s="222">
        <f>SUM(J204:J245)</f>
        <v>0</v>
      </c>
      <c r="J246" s="314" t="s">
        <v>38</v>
      </c>
      <c r="K246" s="315"/>
      <c r="L246" s="281"/>
      <c r="M246" s="268"/>
      <c r="N246" s="234"/>
      <c r="O246" s="245"/>
      <c r="P246" s="56">
        <f>SUM(O204:O245)</f>
        <v>0</v>
      </c>
    </row>
    <row r="247" spans="1:16" ht="15" thickBot="1" x14ac:dyDescent="0.35">
      <c r="A247" s="58"/>
      <c r="B247" s="59"/>
      <c r="C247" s="60"/>
      <c r="D247" s="6"/>
      <c r="E247" s="85"/>
      <c r="F247" s="15"/>
      <c r="G247" s="139"/>
      <c r="H247" s="16"/>
      <c r="I247" s="205"/>
      <c r="J247" s="206"/>
      <c r="K247" s="206"/>
      <c r="L247" s="281"/>
      <c r="M247" s="271"/>
      <c r="N247" s="206"/>
      <c r="O247" s="239"/>
      <c r="P247" s="42"/>
    </row>
    <row r="248" spans="1:16" ht="30" customHeight="1" thickBot="1" x14ac:dyDescent="0.35">
      <c r="A248" s="316" t="s">
        <v>23</v>
      </c>
      <c r="B248" s="317"/>
      <c r="C248" s="317"/>
      <c r="D248" s="317"/>
      <c r="E248" s="317"/>
      <c r="F248" s="317"/>
      <c r="G248" s="317"/>
      <c r="H248" s="318"/>
      <c r="I248" s="223"/>
      <c r="J248" s="206"/>
      <c r="K248" s="206"/>
      <c r="L248" s="281"/>
      <c r="M248" s="259"/>
      <c r="N248" s="206"/>
      <c r="O248" s="239"/>
      <c r="P248" s="42"/>
    </row>
    <row r="249" spans="1:16" ht="20.100000000000001" customHeight="1" thickBot="1" x14ac:dyDescent="0.35">
      <c r="A249" s="369" t="s">
        <v>23</v>
      </c>
      <c r="B249" s="370"/>
      <c r="C249" s="370"/>
      <c r="D249" s="371" t="s">
        <v>17</v>
      </c>
      <c r="E249" s="46"/>
      <c r="F249" s="1"/>
      <c r="G249" s="48"/>
      <c r="H249" s="2"/>
      <c r="I249" s="205"/>
      <c r="J249" s="206"/>
      <c r="K249" s="206"/>
      <c r="L249" s="281"/>
      <c r="M249" s="259"/>
      <c r="N249" s="206"/>
      <c r="O249" s="239"/>
      <c r="P249" s="42"/>
    </row>
    <row r="250" spans="1:16" ht="43.2" x14ac:dyDescent="0.3">
      <c r="A250" s="25">
        <v>1</v>
      </c>
      <c r="B250" s="88"/>
      <c r="C250" s="75"/>
      <c r="D250" s="11" t="s">
        <v>148</v>
      </c>
      <c r="E250" s="82">
        <v>18</v>
      </c>
      <c r="F250" s="171">
        <v>0</v>
      </c>
      <c r="G250" s="172">
        <f t="shared" ref="G250:G263" si="240">E250+(E250*F250)</f>
        <v>18</v>
      </c>
      <c r="H250" s="131" t="s">
        <v>11</v>
      </c>
      <c r="I250" s="228"/>
      <c r="J250" s="210">
        <f t="shared" ref="J250:J263" si="241">I250*G250</f>
        <v>0</v>
      </c>
      <c r="K250" s="209">
        <f t="shared" ref="K250:K263" si="242">$K$5</f>
        <v>121.60000000000001</v>
      </c>
      <c r="L250" s="281"/>
      <c r="M250" s="263">
        <f t="shared" ref="M250:M263" si="243">L250*G250</f>
        <v>0</v>
      </c>
      <c r="N250" s="211">
        <f t="shared" ref="N250:N263" si="244">K250*M250</f>
        <v>0</v>
      </c>
      <c r="O250" s="241">
        <f t="shared" ref="O250:O263" si="245">J250+N250</f>
        <v>0</v>
      </c>
      <c r="P250" s="53"/>
    </row>
    <row r="251" spans="1:16" ht="57.6" x14ac:dyDescent="0.3">
      <c r="A251" s="25">
        <v>2</v>
      </c>
      <c r="B251" s="88"/>
      <c r="C251" s="19"/>
      <c r="D251" s="4" t="s">
        <v>149</v>
      </c>
      <c r="E251" s="82">
        <v>47</v>
      </c>
      <c r="F251" s="171">
        <v>0</v>
      </c>
      <c r="G251" s="172">
        <f t="shared" ref="G251:G259" si="246">E251+(E251*F251)</f>
        <v>47</v>
      </c>
      <c r="H251" s="131" t="s">
        <v>11</v>
      </c>
      <c r="I251" s="228"/>
      <c r="J251" s="210">
        <f t="shared" ref="J251:J259" si="247">I251*G251</f>
        <v>0</v>
      </c>
      <c r="K251" s="209">
        <f t="shared" si="242"/>
        <v>121.60000000000001</v>
      </c>
      <c r="L251" s="281"/>
      <c r="M251" s="263">
        <f t="shared" ref="M251:M259" si="248">L251*G251</f>
        <v>0</v>
      </c>
      <c r="N251" s="211">
        <f t="shared" ref="N251:N259" si="249">K251*M251</f>
        <v>0</v>
      </c>
      <c r="O251" s="241">
        <f t="shared" ref="O251:O259" si="250">J251+N251</f>
        <v>0</v>
      </c>
      <c r="P251" s="53"/>
    </row>
    <row r="252" spans="1:16" ht="43.2" x14ac:dyDescent="0.3">
      <c r="A252" s="25">
        <v>3</v>
      </c>
      <c r="B252" s="88"/>
      <c r="C252" s="19"/>
      <c r="D252" s="4" t="s">
        <v>191</v>
      </c>
      <c r="E252" s="82">
        <v>98</v>
      </c>
      <c r="F252" s="171">
        <v>0</v>
      </c>
      <c r="G252" s="172">
        <f t="shared" si="246"/>
        <v>98</v>
      </c>
      <c r="H252" s="131" t="s">
        <v>11</v>
      </c>
      <c r="I252" s="228"/>
      <c r="J252" s="210">
        <f t="shared" si="247"/>
        <v>0</v>
      </c>
      <c r="K252" s="209">
        <f t="shared" si="242"/>
        <v>121.60000000000001</v>
      </c>
      <c r="L252" s="281"/>
      <c r="M252" s="263">
        <f t="shared" si="248"/>
        <v>0</v>
      </c>
      <c r="N252" s="211">
        <f t="shared" si="249"/>
        <v>0</v>
      </c>
      <c r="O252" s="241">
        <f t="shared" si="250"/>
        <v>0</v>
      </c>
      <c r="P252" s="53"/>
    </row>
    <row r="253" spans="1:16" ht="43.2" x14ac:dyDescent="0.3">
      <c r="A253" s="25">
        <v>4</v>
      </c>
      <c r="B253" s="88"/>
      <c r="C253" s="19"/>
      <c r="D253" s="4" t="s">
        <v>150</v>
      </c>
      <c r="E253" s="82">
        <v>6</v>
      </c>
      <c r="F253" s="171">
        <v>0</v>
      </c>
      <c r="G253" s="172">
        <f t="shared" si="246"/>
        <v>6</v>
      </c>
      <c r="H253" s="131" t="s">
        <v>11</v>
      </c>
      <c r="I253" s="228"/>
      <c r="J253" s="210">
        <f t="shared" si="247"/>
        <v>0</v>
      </c>
      <c r="K253" s="209">
        <f t="shared" si="242"/>
        <v>121.60000000000001</v>
      </c>
      <c r="L253" s="281"/>
      <c r="M253" s="263">
        <f t="shared" si="248"/>
        <v>0</v>
      </c>
      <c r="N253" s="211">
        <f t="shared" si="249"/>
        <v>0</v>
      </c>
      <c r="O253" s="241">
        <f t="shared" si="250"/>
        <v>0</v>
      </c>
      <c r="P253" s="53"/>
    </row>
    <row r="254" spans="1:16" ht="43.2" x14ac:dyDescent="0.3">
      <c r="A254" s="25">
        <v>5</v>
      </c>
      <c r="B254" s="88"/>
      <c r="C254" s="19"/>
      <c r="D254" s="4" t="s">
        <v>151</v>
      </c>
      <c r="E254" s="82">
        <v>10</v>
      </c>
      <c r="F254" s="171">
        <v>0</v>
      </c>
      <c r="G254" s="172">
        <f t="shared" si="246"/>
        <v>10</v>
      </c>
      <c r="H254" s="131" t="s">
        <v>11</v>
      </c>
      <c r="I254" s="228"/>
      <c r="J254" s="210">
        <f t="shared" si="247"/>
        <v>0</v>
      </c>
      <c r="K254" s="209">
        <f t="shared" si="242"/>
        <v>121.60000000000001</v>
      </c>
      <c r="L254" s="281"/>
      <c r="M254" s="263">
        <f t="shared" si="248"/>
        <v>0</v>
      </c>
      <c r="N254" s="211">
        <f t="shared" si="249"/>
        <v>0</v>
      </c>
      <c r="O254" s="241">
        <f t="shared" si="250"/>
        <v>0</v>
      </c>
      <c r="P254" s="53"/>
    </row>
    <row r="255" spans="1:16" ht="43.2" x14ac:dyDescent="0.3">
      <c r="A255" s="25">
        <v>6</v>
      </c>
      <c r="B255" s="88"/>
      <c r="C255" s="19"/>
      <c r="D255" s="4" t="s">
        <v>152</v>
      </c>
      <c r="E255" s="82">
        <v>13</v>
      </c>
      <c r="F255" s="171">
        <v>0</v>
      </c>
      <c r="G255" s="172">
        <f t="shared" si="246"/>
        <v>13</v>
      </c>
      <c r="H255" s="131" t="s">
        <v>11</v>
      </c>
      <c r="I255" s="228"/>
      <c r="J255" s="210">
        <f t="shared" si="247"/>
        <v>0</v>
      </c>
      <c r="K255" s="209">
        <f t="shared" si="242"/>
        <v>121.60000000000001</v>
      </c>
      <c r="L255" s="281"/>
      <c r="M255" s="263">
        <f t="shared" si="248"/>
        <v>0</v>
      </c>
      <c r="N255" s="211">
        <f t="shared" si="249"/>
        <v>0</v>
      </c>
      <c r="O255" s="241">
        <f t="shared" si="250"/>
        <v>0</v>
      </c>
      <c r="P255" s="53"/>
    </row>
    <row r="256" spans="1:16" ht="57.6" x14ac:dyDescent="0.3">
      <c r="A256" s="25">
        <v>7</v>
      </c>
      <c r="B256" s="88"/>
      <c r="C256" s="19"/>
      <c r="D256" s="11" t="s">
        <v>153</v>
      </c>
      <c r="E256" s="82">
        <v>29</v>
      </c>
      <c r="F256" s="171">
        <v>0</v>
      </c>
      <c r="G256" s="172">
        <f t="shared" si="246"/>
        <v>29</v>
      </c>
      <c r="H256" s="131" t="s">
        <v>11</v>
      </c>
      <c r="I256" s="228"/>
      <c r="J256" s="210">
        <f t="shared" si="247"/>
        <v>0</v>
      </c>
      <c r="K256" s="209">
        <f t="shared" si="242"/>
        <v>121.60000000000001</v>
      </c>
      <c r="L256" s="281"/>
      <c r="M256" s="263">
        <f t="shared" si="248"/>
        <v>0</v>
      </c>
      <c r="N256" s="211">
        <f t="shared" si="249"/>
        <v>0</v>
      </c>
      <c r="O256" s="241">
        <f t="shared" si="250"/>
        <v>0</v>
      </c>
      <c r="P256" s="53"/>
    </row>
    <row r="257" spans="1:19" ht="72" x14ac:dyDescent="0.3">
      <c r="A257" s="25">
        <v>8</v>
      </c>
      <c r="B257" s="88"/>
      <c r="C257" s="19"/>
      <c r="D257" s="4" t="s">
        <v>154</v>
      </c>
      <c r="E257" s="82">
        <v>4</v>
      </c>
      <c r="F257" s="171">
        <v>0</v>
      </c>
      <c r="G257" s="172">
        <f t="shared" si="246"/>
        <v>4</v>
      </c>
      <c r="H257" s="131" t="s">
        <v>11</v>
      </c>
      <c r="I257" s="228"/>
      <c r="J257" s="210">
        <f t="shared" si="247"/>
        <v>0</v>
      </c>
      <c r="K257" s="209">
        <f t="shared" si="242"/>
        <v>121.60000000000001</v>
      </c>
      <c r="L257" s="281"/>
      <c r="M257" s="263">
        <f t="shared" si="248"/>
        <v>0</v>
      </c>
      <c r="N257" s="211">
        <f t="shared" si="249"/>
        <v>0</v>
      </c>
      <c r="O257" s="241">
        <f t="shared" si="250"/>
        <v>0</v>
      </c>
      <c r="P257" s="53"/>
    </row>
    <row r="258" spans="1:19" ht="43.2" x14ac:dyDescent="0.3">
      <c r="A258" s="25">
        <v>9</v>
      </c>
      <c r="B258" s="88"/>
      <c r="C258" s="75"/>
      <c r="D258" s="11" t="s">
        <v>192</v>
      </c>
      <c r="E258" s="82">
        <v>4</v>
      </c>
      <c r="F258" s="171">
        <v>0</v>
      </c>
      <c r="G258" s="172">
        <f t="shared" si="246"/>
        <v>4</v>
      </c>
      <c r="H258" s="131" t="s">
        <v>11</v>
      </c>
      <c r="I258" s="228"/>
      <c r="J258" s="210">
        <f t="shared" si="247"/>
        <v>0</v>
      </c>
      <c r="K258" s="209">
        <f t="shared" si="242"/>
        <v>121.60000000000001</v>
      </c>
      <c r="L258" s="281"/>
      <c r="M258" s="263">
        <f t="shared" si="248"/>
        <v>0</v>
      </c>
      <c r="N258" s="211">
        <f t="shared" si="249"/>
        <v>0</v>
      </c>
      <c r="O258" s="241">
        <f t="shared" si="250"/>
        <v>0</v>
      </c>
      <c r="P258" s="53"/>
    </row>
    <row r="259" spans="1:19" ht="57.6" x14ac:dyDescent="0.3">
      <c r="A259" s="25">
        <v>10</v>
      </c>
      <c r="B259" s="88"/>
      <c r="C259" s="19"/>
      <c r="D259" s="4" t="s">
        <v>193</v>
      </c>
      <c r="E259" s="82">
        <v>2</v>
      </c>
      <c r="F259" s="171">
        <v>0</v>
      </c>
      <c r="G259" s="172">
        <f t="shared" si="246"/>
        <v>2</v>
      </c>
      <c r="H259" s="131" t="s">
        <v>11</v>
      </c>
      <c r="I259" s="228"/>
      <c r="J259" s="210">
        <f t="shared" si="247"/>
        <v>0</v>
      </c>
      <c r="K259" s="209">
        <f t="shared" si="242"/>
        <v>121.60000000000001</v>
      </c>
      <c r="L259" s="281"/>
      <c r="M259" s="263">
        <f t="shared" si="248"/>
        <v>0</v>
      </c>
      <c r="N259" s="211">
        <f t="shared" si="249"/>
        <v>0</v>
      </c>
      <c r="O259" s="241">
        <f t="shared" si="250"/>
        <v>0</v>
      </c>
      <c r="P259" s="53"/>
    </row>
    <row r="260" spans="1:19" ht="57.6" x14ac:dyDescent="0.3">
      <c r="A260" s="25">
        <v>11</v>
      </c>
      <c r="B260" s="88"/>
      <c r="C260" s="19"/>
      <c r="D260" s="4" t="s">
        <v>155</v>
      </c>
      <c r="E260" s="82">
        <v>9</v>
      </c>
      <c r="F260" s="171">
        <v>0</v>
      </c>
      <c r="G260" s="172">
        <f t="shared" si="240"/>
        <v>9</v>
      </c>
      <c r="H260" s="131" t="s">
        <v>11</v>
      </c>
      <c r="I260" s="228"/>
      <c r="J260" s="210">
        <f t="shared" si="241"/>
        <v>0</v>
      </c>
      <c r="K260" s="209">
        <f t="shared" si="242"/>
        <v>121.60000000000001</v>
      </c>
      <c r="L260" s="281"/>
      <c r="M260" s="263">
        <f t="shared" si="243"/>
        <v>0</v>
      </c>
      <c r="N260" s="211">
        <f t="shared" si="244"/>
        <v>0</v>
      </c>
      <c r="O260" s="241">
        <f t="shared" si="245"/>
        <v>0</v>
      </c>
      <c r="P260" s="53"/>
    </row>
    <row r="261" spans="1:19" ht="43.2" x14ac:dyDescent="0.3">
      <c r="A261" s="25">
        <v>12</v>
      </c>
      <c r="B261" s="88"/>
      <c r="C261" s="19"/>
      <c r="D261" s="4" t="s">
        <v>156</v>
      </c>
      <c r="E261" s="82">
        <v>6</v>
      </c>
      <c r="F261" s="171">
        <v>0</v>
      </c>
      <c r="G261" s="172">
        <f t="shared" si="240"/>
        <v>6</v>
      </c>
      <c r="H261" s="131" t="s">
        <v>11</v>
      </c>
      <c r="I261" s="228"/>
      <c r="J261" s="210">
        <f t="shared" si="241"/>
        <v>0</v>
      </c>
      <c r="K261" s="209">
        <f t="shared" si="242"/>
        <v>121.60000000000001</v>
      </c>
      <c r="L261" s="281"/>
      <c r="M261" s="263">
        <f t="shared" si="243"/>
        <v>0</v>
      </c>
      <c r="N261" s="211">
        <f t="shared" si="244"/>
        <v>0</v>
      </c>
      <c r="O261" s="241">
        <f t="shared" si="245"/>
        <v>0</v>
      </c>
      <c r="P261" s="53"/>
    </row>
    <row r="262" spans="1:19" ht="43.2" x14ac:dyDescent="0.3">
      <c r="A262" s="25">
        <v>13</v>
      </c>
      <c r="B262" s="88"/>
      <c r="C262" s="19"/>
      <c r="D262" s="4" t="s">
        <v>157</v>
      </c>
      <c r="E262" s="82">
        <v>5</v>
      </c>
      <c r="F262" s="171">
        <v>0</v>
      </c>
      <c r="G262" s="172">
        <f t="shared" ref="G262" si="251">E262+(E262*F262)</f>
        <v>5</v>
      </c>
      <c r="H262" s="131" t="s">
        <v>11</v>
      </c>
      <c r="I262" s="228"/>
      <c r="J262" s="210">
        <f t="shared" ref="J262" si="252">I262*G262</f>
        <v>0</v>
      </c>
      <c r="K262" s="209">
        <f t="shared" si="242"/>
        <v>121.60000000000001</v>
      </c>
      <c r="L262" s="281"/>
      <c r="M262" s="263">
        <f t="shared" ref="M262" si="253">L262*G262</f>
        <v>0</v>
      </c>
      <c r="N262" s="211">
        <f t="shared" ref="N262" si="254">K262*M262</f>
        <v>0</v>
      </c>
      <c r="O262" s="241">
        <f t="shared" ref="O262" si="255">J262+N262</f>
        <v>0</v>
      </c>
      <c r="P262" s="53"/>
    </row>
    <row r="263" spans="1:19" ht="43.2" x14ac:dyDescent="0.3">
      <c r="A263" s="25">
        <v>14</v>
      </c>
      <c r="B263" s="88"/>
      <c r="C263" s="19"/>
      <c r="D263" s="4" t="s">
        <v>309</v>
      </c>
      <c r="E263" s="82">
        <v>2</v>
      </c>
      <c r="F263" s="171">
        <v>0</v>
      </c>
      <c r="G263" s="172">
        <f t="shared" si="240"/>
        <v>2</v>
      </c>
      <c r="H263" s="131" t="s">
        <v>11</v>
      </c>
      <c r="I263" s="228"/>
      <c r="J263" s="210">
        <f t="shared" si="241"/>
        <v>0</v>
      </c>
      <c r="K263" s="209">
        <f t="shared" si="242"/>
        <v>121.60000000000001</v>
      </c>
      <c r="L263" s="281"/>
      <c r="M263" s="263">
        <f t="shared" si="243"/>
        <v>0</v>
      </c>
      <c r="N263" s="211">
        <f t="shared" si="244"/>
        <v>0</v>
      </c>
      <c r="O263" s="241">
        <f t="shared" si="245"/>
        <v>0</v>
      </c>
      <c r="P263" s="53"/>
    </row>
    <row r="264" spans="1:19" s="22" customFormat="1" ht="15" thickBot="1" x14ac:dyDescent="0.35">
      <c r="A264" s="18"/>
      <c r="B264" s="34"/>
      <c r="C264" s="34"/>
      <c r="D264" s="40"/>
      <c r="E264" s="83"/>
      <c r="F264" s="184"/>
      <c r="G264" s="182"/>
      <c r="H264" s="185"/>
      <c r="I264" s="229"/>
      <c r="J264" s="230"/>
      <c r="K264" s="229"/>
      <c r="L264" s="281"/>
      <c r="M264" s="272"/>
      <c r="N264" s="210"/>
      <c r="O264" s="246"/>
      <c r="P264" s="42"/>
      <c r="Q264" s="12"/>
      <c r="S264" s="12"/>
    </row>
    <row r="265" spans="1:19" ht="20.100000000000001" customHeight="1" thickBot="1" x14ac:dyDescent="0.35">
      <c r="A265" s="319" t="s">
        <v>92</v>
      </c>
      <c r="B265" s="320"/>
      <c r="C265" s="320"/>
      <c r="D265" s="321" t="s">
        <v>17</v>
      </c>
      <c r="E265" s="46"/>
      <c r="F265" s="171"/>
      <c r="G265" s="172"/>
      <c r="H265" s="174"/>
      <c r="I265" s="215"/>
      <c r="J265" s="211"/>
      <c r="K265" s="211"/>
      <c r="L265" s="281"/>
      <c r="M265" s="264"/>
      <c r="N265" s="211"/>
      <c r="O265" s="242"/>
      <c r="P265" s="42"/>
    </row>
    <row r="266" spans="1:19" x14ac:dyDescent="0.3">
      <c r="A266" s="25">
        <v>1</v>
      </c>
      <c r="B266" s="88"/>
      <c r="C266" s="75"/>
      <c r="D266" s="11" t="s">
        <v>200</v>
      </c>
      <c r="E266" s="82">
        <v>65</v>
      </c>
      <c r="F266" s="171">
        <v>0</v>
      </c>
      <c r="G266" s="172">
        <f t="shared" ref="G266:G268" si="256">E266+(E266*F266)</f>
        <v>65</v>
      </c>
      <c r="H266" s="131" t="s">
        <v>11</v>
      </c>
      <c r="I266" s="211"/>
      <c r="J266" s="210">
        <f t="shared" ref="J266:J268" si="257">I266*G266</f>
        <v>0</v>
      </c>
      <c r="K266" s="209">
        <f t="shared" ref="K266:K268" si="258">$K$5</f>
        <v>121.60000000000001</v>
      </c>
      <c r="L266" s="281"/>
      <c r="M266" s="263">
        <f t="shared" ref="M266:M268" si="259">L266*G266</f>
        <v>0</v>
      </c>
      <c r="N266" s="211">
        <f t="shared" ref="N266:N268" si="260">K266*M266</f>
        <v>0</v>
      </c>
      <c r="O266" s="241">
        <f t="shared" ref="O266:O268" si="261">J266+N266</f>
        <v>0</v>
      </c>
      <c r="P266" s="53"/>
    </row>
    <row r="267" spans="1:19" x14ac:dyDescent="0.3">
      <c r="A267" s="25">
        <v>2</v>
      </c>
      <c r="B267" s="88"/>
      <c r="C267" s="19"/>
      <c r="D267" s="4" t="s">
        <v>201</v>
      </c>
      <c r="E267" s="82">
        <v>260</v>
      </c>
      <c r="F267" s="171">
        <v>0</v>
      </c>
      <c r="G267" s="172">
        <f t="shared" si="256"/>
        <v>260</v>
      </c>
      <c r="H267" s="131" t="s">
        <v>11</v>
      </c>
      <c r="I267" s="211"/>
      <c r="J267" s="210">
        <f t="shared" si="257"/>
        <v>0</v>
      </c>
      <c r="K267" s="209">
        <f t="shared" si="258"/>
        <v>121.60000000000001</v>
      </c>
      <c r="L267" s="281"/>
      <c r="M267" s="263">
        <f t="shared" si="259"/>
        <v>0</v>
      </c>
      <c r="N267" s="211">
        <f t="shared" si="260"/>
        <v>0</v>
      </c>
      <c r="O267" s="241">
        <f t="shared" si="261"/>
        <v>0</v>
      </c>
      <c r="P267" s="53"/>
    </row>
    <row r="268" spans="1:19" x14ac:dyDescent="0.3">
      <c r="A268" s="25">
        <v>3</v>
      </c>
      <c r="B268" s="88"/>
      <c r="C268" s="19"/>
      <c r="D268" s="4" t="s">
        <v>202</v>
      </c>
      <c r="E268" s="82">
        <v>260</v>
      </c>
      <c r="F268" s="171">
        <v>0</v>
      </c>
      <c r="G268" s="172">
        <f t="shared" si="256"/>
        <v>260</v>
      </c>
      <c r="H268" s="131" t="s">
        <v>11</v>
      </c>
      <c r="I268" s="211"/>
      <c r="J268" s="210">
        <f t="shared" si="257"/>
        <v>0</v>
      </c>
      <c r="K268" s="209">
        <f t="shared" si="258"/>
        <v>121.60000000000001</v>
      </c>
      <c r="L268" s="281"/>
      <c r="M268" s="263">
        <f t="shared" si="259"/>
        <v>0</v>
      </c>
      <c r="N268" s="211">
        <f t="shared" si="260"/>
        <v>0</v>
      </c>
      <c r="O268" s="241">
        <f t="shared" si="261"/>
        <v>0</v>
      </c>
      <c r="P268" s="53"/>
    </row>
    <row r="269" spans="1:19" s="22" customFormat="1" ht="15" thickBot="1" x14ac:dyDescent="0.35">
      <c r="A269" s="18"/>
      <c r="B269" s="34"/>
      <c r="C269" s="34"/>
      <c r="D269" s="40"/>
      <c r="E269" s="83"/>
      <c r="F269" s="184"/>
      <c r="G269" s="182"/>
      <c r="H269" s="185"/>
      <c r="I269" s="229"/>
      <c r="J269" s="230"/>
      <c r="K269" s="229"/>
      <c r="L269" s="281"/>
      <c r="M269" s="272"/>
      <c r="N269" s="210"/>
      <c r="O269" s="246"/>
      <c r="P269" s="42"/>
      <c r="Q269" s="12"/>
      <c r="S269" s="12"/>
    </row>
    <row r="270" spans="1:19" s="22" customFormat="1" ht="30" customHeight="1" thickBot="1" x14ac:dyDescent="0.35">
      <c r="A270" s="18"/>
      <c r="B270" s="34"/>
      <c r="C270" s="47"/>
      <c r="D270" s="322" t="s">
        <v>42</v>
      </c>
      <c r="E270" s="323"/>
      <c r="F270" s="323"/>
      <c r="G270" s="323"/>
      <c r="H270" s="323"/>
      <c r="I270" s="323"/>
      <c r="J270" s="297"/>
      <c r="K270" s="219"/>
      <c r="L270" s="281"/>
      <c r="M270" s="266"/>
      <c r="N270" s="192"/>
      <c r="O270" s="244">
        <f>J270</f>
        <v>0</v>
      </c>
      <c r="P270" s="42"/>
      <c r="Q270" s="12"/>
      <c r="S270" s="12"/>
    </row>
    <row r="271" spans="1:19" ht="15" thickBot="1" x14ac:dyDescent="0.35">
      <c r="A271" s="23"/>
      <c r="B271" s="27"/>
      <c r="C271" s="27"/>
      <c r="D271" s="40"/>
      <c r="E271" s="43"/>
      <c r="F271" s="1"/>
      <c r="G271" s="139"/>
      <c r="H271" s="16"/>
      <c r="I271" s="220"/>
      <c r="J271" s="206"/>
      <c r="K271" s="221"/>
      <c r="L271" s="281"/>
      <c r="M271" s="267"/>
      <c r="N271" s="206"/>
      <c r="O271" s="243"/>
      <c r="P271" s="62"/>
    </row>
    <row r="272" spans="1:19" s="57" customFormat="1" ht="16.2" thickBot="1" x14ac:dyDescent="0.35">
      <c r="A272" s="35"/>
      <c r="B272" s="36"/>
      <c r="C272" s="36"/>
      <c r="D272" s="55"/>
      <c r="E272" s="84"/>
      <c r="F272" s="37"/>
      <c r="G272" s="324" t="s">
        <v>37</v>
      </c>
      <c r="H272" s="325"/>
      <c r="I272" s="222">
        <f>SUM(J249:J271)</f>
        <v>0</v>
      </c>
      <c r="J272" s="314" t="s">
        <v>38</v>
      </c>
      <c r="K272" s="315"/>
      <c r="L272" s="281"/>
      <c r="M272" s="268"/>
      <c r="N272" s="234"/>
      <c r="O272" s="247"/>
      <c r="P272" s="56">
        <f>SUM(O249:O271)</f>
        <v>0</v>
      </c>
    </row>
    <row r="273" spans="1:19" ht="15" thickBot="1" x14ac:dyDescent="0.35">
      <c r="A273" s="23"/>
      <c r="B273" s="27"/>
      <c r="C273" s="27"/>
      <c r="D273" s="10"/>
      <c r="E273" s="82"/>
      <c r="F273" s="1"/>
      <c r="G273" s="48"/>
      <c r="H273" s="2"/>
      <c r="I273" s="205"/>
      <c r="J273" s="206"/>
      <c r="K273" s="206"/>
      <c r="L273" s="281"/>
      <c r="M273" s="259"/>
      <c r="N273" s="206"/>
      <c r="O273" s="239"/>
      <c r="P273" s="53"/>
    </row>
    <row r="274" spans="1:19" ht="30" customHeight="1" thickBot="1" x14ac:dyDescent="0.35">
      <c r="A274" s="316" t="s">
        <v>26</v>
      </c>
      <c r="B274" s="317"/>
      <c r="C274" s="317"/>
      <c r="D274" s="317"/>
      <c r="E274" s="317"/>
      <c r="F274" s="317"/>
      <c r="G274" s="317"/>
      <c r="H274" s="318"/>
      <c r="I274" s="223"/>
      <c r="J274" s="206"/>
      <c r="K274" s="206"/>
      <c r="L274" s="281"/>
      <c r="M274" s="259"/>
      <c r="N274" s="206"/>
      <c r="O274" s="239"/>
      <c r="P274" s="42"/>
    </row>
    <row r="275" spans="1:19" ht="28.8" x14ac:dyDescent="0.3">
      <c r="A275" s="23">
        <v>1</v>
      </c>
      <c r="B275" s="88"/>
      <c r="C275" s="19"/>
      <c r="D275" s="11" t="s">
        <v>158</v>
      </c>
      <c r="E275" s="82">
        <v>1</v>
      </c>
      <c r="F275" s="171">
        <v>0</v>
      </c>
      <c r="G275" s="172">
        <f t="shared" ref="G275:G284" si="262">E275+(E275*F275)</f>
        <v>1</v>
      </c>
      <c r="H275" s="131" t="s">
        <v>11</v>
      </c>
      <c r="I275" s="214"/>
      <c r="J275" s="210">
        <f t="shared" ref="J275:J284" si="263">I275*G275</f>
        <v>0</v>
      </c>
      <c r="K275" s="209">
        <f t="shared" ref="K275:K317" si="264">$K$5</f>
        <v>121.60000000000001</v>
      </c>
      <c r="L275" s="281"/>
      <c r="M275" s="263">
        <f t="shared" ref="M275:M284" si="265">L275*G275</f>
        <v>0</v>
      </c>
      <c r="N275" s="210">
        <f t="shared" ref="N275:N284" si="266">M275*K275</f>
        <v>0</v>
      </c>
      <c r="O275" s="241">
        <f t="shared" ref="O275:O317" si="267">J275+N275</f>
        <v>0</v>
      </c>
      <c r="P275" s="53"/>
    </row>
    <row r="276" spans="1:19" s="22" customFormat="1" x14ac:dyDescent="0.3">
      <c r="A276" s="23">
        <v>2</v>
      </c>
      <c r="B276" s="88"/>
      <c r="C276" s="19"/>
      <c r="D276" s="24" t="s">
        <v>159</v>
      </c>
      <c r="E276" s="43">
        <v>3</v>
      </c>
      <c r="F276" s="186">
        <v>0</v>
      </c>
      <c r="G276" s="172">
        <f t="shared" si="262"/>
        <v>3</v>
      </c>
      <c r="H276" s="131" t="s">
        <v>11</v>
      </c>
      <c r="I276" s="214"/>
      <c r="J276" s="210">
        <f t="shared" si="263"/>
        <v>0</v>
      </c>
      <c r="K276" s="209">
        <f t="shared" si="264"/>
        <v>121.60000000000001</v>
      </c>
      <c r="L276" s="281"/>
      <c r="M276" s="263">
        <f t="shared" si="265"/>
        <v>0</v>
      </c>
      <c r="N276" s="210">
        <f t="shared" si="266"/>
        <v>0</v>
      </c>
      <c r="O276" s="241">
        <f t="shared" si="267"/>
        <v>0</v>
      </c>
      <c r="P276" s="53"/>
      <c r="Q276" s="12"/>
      <c r="S276" s="12"/>
    </row>
    <row r="277" spans="1:19" s="22" customFormat="1" x14ac:dyDescent="0.3">
      <c r="A277" s="23">
        <v>3</v>
      </c>
      <c r="B277" s="88"/>
      <c r="C277" s="19"/>
      <c r="D277" s="24" t="s">
        <v>160</v>
      </c>
      <c r="E277" s="43">
        <v>1</v>
      </c>
      <c r="F277" s="186">
        <v>0</v>
      </c>
      <c r="G277" s="172">
        <f t="shared" si="262"/>
        <v>1</v>
      </c>
      <c r="H277" s="131" t="s">
        <v>11</v>
      </c>
      <c r="I277" s="214"/>
      <c r="J277" s="210">
        <f t="shared" si="263"/>
        <v>0</v>
      </c>
      <c r="K277" s="209">
        <f t="shared" si="264"/>
        <v>121.60000000000001</v>
      </c>
      <c r="L277" s="281"/>
      <c r="M277" s="263">
        <f t="shared" si="265"/>
        <v>0</v>
      </c>
      <c r="N277" s="210">
        <f t="shared" si="266"/>
        <v>0</v>
      </c>
      <c r="O277" s="241">
        <f t="shared" si="267"/>
        <v>0</v>
      </c>
      <c r="P277" s="53"/>
      <c r="Q277" s="12"/>
      <c r="S277" s="12"/>
    </row>
    <row r="278" spans="1:19" s="22" customFormat="1" x14ac:dyDescent="0.3">
      <c r="A278" s="23">
        <v>4</v>
      </c>
      <c r="B278" s="88"/>
      <c r="C278" s="19"/>
      <c r="D278" s="24" t="s">
        <v>161</v>
      </c>
      <c r="E278" s="43">
        <v>1</v>
      </c>
      <c r="F278" s="186">
        <v>0</v>
      </c>
      <c r="G278" s="172">
        <f t="shared" si="262"/>
        <v>1</v>
      </c>
      <c r="H278" s="131" t="s">
        <v>11</v>
      </c>
      <c r="I278" s="214"/>
      <c r="J278" s="210">
        <f t="shared" si="263"/>
        <v>0</v>
      </c>
      <c r="K278" s="209">
        <f t="shared" si="264"/>
        <v>121.60000000000001</v>
      </c>
      <c r="L278" s="281"/>
      <c r="M278" s="263">
        <f t="shared" si="265"/>
        <v>0</v>
      </c>
      <c r="N278" s="210">
        <f t="shared" si="266"/>
        <v>0</v>
      </c>
      <c r="O278" s="241">
        <f t="shared" si="267"/>
        <v>0</v>
      </c>
      <c r="P278" s="53"/>
      <c r="Q278" s="12"/>
      <c r="S278" s="12"/>
    </row>
    <row r="279" spans="1:19" s="22" customFormat="1" ht="28.8" x14ac:dyDescent="0.3">
      <c r="A279" s="23">
        <v>5</v>
      </c>
      <c r="B279" s="88"/>
      <c r="C279" s="19"/>
      <c r="D279" s="24" t="s">
        <v>169</v>
      </c>
      <c r="E279" s="43">
        <v>1</v>
      </c>
      <c r="F279" s="186">
        <v>0</v>
      </c>
      <c r="G279" s="172">
        <f>E279+(E279*F279)</f>
        <v>1</v>
      </c>
      <c r="H279" s="131" t="s">
        <v>11</v>
      </c>
      <c r="I279" s="214"/>
      <c r="J279" s="210">
        <f>I279*G279</f>
        <v>0</v>
      </c>
      <c r="K279" s="209">
        <f t="shared" si="264"/>
        <v>121.60000000000001</v>
      </c>
      <c r="L279" s="281"/>
      <c r="M279" s="263">
        <f>L279*G279</f>
        <v>0</v>
      </c>
      <c r="N279" s="210">
        <f>M279*K279</f>
        <v>0</v>
      </c>
      <c r="O279" s="241">
        <f t="shared" si="267"/>
        <v>0</v>
      </c>
      <c r="P279" s="53"/>
      <c r="Q279" s="12"/>
      <c r="S279" s="12"/>
    </row>
    <row r="280" spans="1:19" s="22" customFormat="1" x14ac:dyDescent="0.3">
      <c r="A280" s="23">
        <v>6</v>
      </c>
      <c r="B280" s="88"/>
      <c r="C280" s="19"/>
      <c r="D280" s="24" t="s">
        <v>165</v>
      </c>
      <c r="E280" s="43">
        <v>1</v>
      </c>
      <c r="F280" s="186">
        <v>0</v>
      </c>
      <c r="G280" s="172">
        <f>E280+(E280*F280)</f>
        <v>1</v>
      </c>
      <c r="H280" s="131" t="s">
        <v>11</v>
      </c>
      <c r="I280" s="214"/>
      <c r="J280" s="210">
        <f>I280*G280</f>
        <v>0</v>
      </c>
      <c r="K280" s="209">
        <f t="shared" si="264"/>
        <v>121.60000000000001</v>
      </c>
      <c r="L280" s="281"/>
      <c r="M280" s="263">
        <f>L280*G280</f>
        <v>0</v>
      </c>
      <c r="N280" s="210">
        <f>M280*K280</f>
        <v>0</v>
      </c>
      <c r="O280" s="241">
        <f t="shared" si="267"/>
        <v>0</v>
      </c>
      <c r="P280" s="53"/>
      <c r="Q280" s="12"/>
      <c r="S280" s="12"/>
    </row>
    <row r="281" spans="1:19" ht="28.8" x14ac:dyDescent="0.3">
      <c r="A281" s="23">
        <v>7</v>
      </c>
      <c r="B281" s="88"/>
      <c r="C281" s="19"/>
      <c r="D281" s="11" t="s">
        <v>166</v>
      </c>
      <c r="E281" s="82">
        <v>1</v>
      </c>
      <c r="F281" s="171">
        <v>0</v>
      </c>
      <c r="G281" s="172">
        <f>E281+(E281*F281)</f>
        <v>1</v>
      </c>
      <c r="H281" s="131" t="s">
        <v>11</v>
      </c>
      <c r="I281" s="214"/>
      <c r="J281" s="210">
        <f>I281*G281</f>
        <v>0</v>
      </c>
      <c r="K281" s="209">
        <f t="shared" si="264"/>
        <v>121.60000000000001</v>
      </c>
      <c r="L281" s="281"/>
      <c r="M281" s="263">
        <f>L281*G281</f>
        <v>0</v>
      </c>
      <c r="N281" s="210">
        <f>M281*K281</f>
        <v>0</v>
      </c>
      <c r="O281" s="241">
        <f t="shared" si="267"/>
        <v>0</v>
      </c>
      <c r="P281" s="53"/>
    </row>
    <row r="282" spans="1:19" s="22" customFormat="1" x14ac:dyDescent="0.3">
      <c r="A282" s="23">
        <v>8</v>
      </c>
      <c r="B282" s="88"/>
      <c r="C282" s="19"/>
      <c r="D282" s="24" t="s">
        <v>195</v>
      </c>
      <c r="E282" s="43">
        <v>1</v>
      </c>
      <c r="F282" s="186">
        <v>0</v>
      </c>
      <c r="G282" s="172">
        <f>E282+(E282*F282)</f>
        <v>1</v>
      </c>
      <c r="H282" s="131" t="s">
        <v>11</v>
      </c>
      <c r="I282" s="214"/>
      <c r="J282" s="210">
        <f>I282*G282</f>
        <v>0</v>
      </c>
      <c r="K282" s="209">
        <f t="shared" si="264"/>
        <v>121.60000000000001</v>
      </c>
      <c r="L282" s="281"/>
      <c r="M282" s="263">
        <f>L282*G282</f>
        <v>0</v>
      </c>
      <c r="N282" s="210">
        <f>M282*K282</f>
        <v>0</v>
      </c>
      <c r="O282" s="241">
        <f t="shared" si="267"/>
        <v>0</v>
      </c>
      <c r="P282" s="53"/>
      <c r="Q282" s="12"/>
      <c r="S282" s="12"/>
    </row>
    <row r="283" spans="1:19" s="22" customFormat="1" ht="28.8" x14ac:dyDescent="0.3">
      <c r="A283" s="23">
        <v>9</v>
      </c>
      <c r="B283" s="88"/>
      <c r="C283" s="19"/>
      <c r="D283" s="24" t="s">
        <v>163</v>
      </c>
      <c r="E283" s="43">
        <v>30</v>
      </c>
      <c r="F283" s="186">
        <v>0</v>
      </c>
      <c r="G283" s="172">
        <f t="shared" si="262"/>
        <v>30</v>
      </c>
      <c r="H283" s="131" t="s">
        <v>11</v>
      </c>
      <c r="I283" s="214"/>
      <c r="J283" s="210">
        <f t="shared" si="263"/>
        <v>0</v>
      </c>
      <c r="K283" s="209">
        <f t="shared" si="264"/>
        <v>121.60000000000001</v>
      </c>
      <c r="L283" s="281"/>
      <c r="M283" s="263">
        <f t="shared" si="265"/>
        <v>0</v>
      </c>
      <c r="N283" s="210">
        <f t="shared" si="266"/>
        <v>0</v>
      </c>
      <c r="O283" s="241">
        <f t="shared" si="267"/>
        <v>0</v>
      </c>
      <c r="P283" s="53"/>
      <c r="Q283" s="12"/>
      <c r="S283" s="12"/>
    </row>
    <row r="284" spans="1:19" s="22" customFormat="1" ht="28.8" x14ac:dyDescent="0.3">
      <c r="A284" s="23">
        <v>10</v>
      </c>
      <c r="B284" s="88"/>
      <c r="C284" s="19"/>
      <c r="D284" s="24" t="s">
        <v>164</v>
      </c>
      <c r="E284" s="43">
        <v>3</v>
      </c>
      <c r="F284" s="186">
        <v>0</v>
      </c>
      <c r="G284" s="172">
        <f t="shared" si="262"/>
        <v>3</v>
      </c>
      <c r="H284" s="131" t="s">
        <v>11</v>
      </c>
      <c r="I284" s="214"/>
      <c r="J284" s="210">
        <f t="shared" si="263"/>
        <v>0</v>
      </c>
      <c r="K284" s="209">
        <f t="shared" si="264"/>
        <v>121.60000000000001</v>
      </c>
      <c r="L284" s="281"/>
      <c r="M284" s="263">
        <f t="shared" si="265"/>
        <v>0</v>
      </c>
      <c r="N284" s="210">
        <f t="shared" si="266"/>
        <v>0</v>
      </c>
      <c r="O284" s="241">
        <f t="shared" si="267"/>
        <v>0</v>
      </c>
      <c r="P284" s="53"/>
      <c r="Q284" s="12"/>
      <c r="S284" s="12"/>
    </row>
    <row r="285" spans="1:19" x14ac:dyDescent="0.3">
      <c r="A285" s="283"/>
      <c r="B285" s="88"/>
      <c r="C285" s="284"/>
      <c r="D285" s="4" t="s">
        <v>318</v>
      </c>
      <c r="E285" s="82">
        <f>+E289</f>
        <v>5</v>
      </c>
      <c r="F285" s="285">
        <v>0</v>
      </c>
      <c r="G285" s="48">
        <f>E285+(E285*F285)</f>
        <v>5</v>
      </c>
      <c r="H285" s="21" t="s">
        <v>11</v>
      </c>
      <c r="I285" s="211"/>
      <c r="J285" s="192">
        <f>I285*G285</f>
        <v>0</v>
      </c>
      <c r="K285" s="191">
        <f t="shared" si="264"/>
        <v>121.60000000000001</v>
      </c>
      <c r="L285" s="281"/>
      <c r="M285" s="260">
        <f>L285*G285</f>
        <v>0</v>
      </c>
      <c r="N285" s="224">
        <f>M285*K285</f>
        <v>0</v>
      </c>
      <c r="O285" s="241">
        <f t="shared" si="267"/>
        <v>0</v>
      </c>
      <c r="P285" s="286"/>
      <c r="Q285" s="51"/>
      <c r="R285" s="51"/>
    </row>
    <row r="286" spans="1:19" x14ac:dyDescent="0.3">
      <c r="A286" s="283"/>
      <c r="B286" s="88"/>
      <c r="C286" s="284"/>
      <c r="D286" s="77" t="s">
        <v>285</v>
      </c>
      <c r="E286" s="82">
        <f>+E289</f>
        <v>5</v>
      </c>
      <c r="F286" s="285">
        <v>0</v>
      </c>
      <c r="G286" s="48">
        <f>E286+(E286*F286)</f>
        <v>5</v>
      </c>
      <c r="H286" s="21" t="s">
        <v>11</v>
      </c>
      <c r="I286" s="209"/>
      <c r="J286" s="191">
        <f t="shared" ref="J286:J288" si="268">I286*G286</f>
        <v>0</v>
      </c>
      <c r="K286" s="191">
        <f t="shared" si="264"/>
        <v>121.60000000000001</v>
      </c>
      <c r="L286" s="281"/>
      <c r="M286" s="260">
        <f>L286*G286</f>
        <v>0</v>
      </c>
      <c r="N286" s="224">
        <f>M286*K286</f>
        <v>0</v>
      </c>
      <c r="O286" s="241">
        <f t="shared" si="267"/>
        <v>0</v>
      </c>
      <c r="P286" s="286"/>
      <c r="Q286" s="51"/>
      <c r="R286" s="51"/>
    </row>
    <row r="287" spans="1:19" x14ac:dyDescent="0.3">
      <c r="A287" s="283"/>
      <c r="B287" s="88"/>
      <c r="C287" s="284"/>
      <c r="D287" s="77" t="s">
        <v>286</v>
      </c>
      <c r="E287" s="82">
        <f>+E289</f>
        <v>5</v>
      </c>
      <c r="F287" s="285">
        <v>0</v>
      </c>
      <c r="G287" s="48">
        <f>E287+(E287*F287)</f>
        <v>5</v>
      </c>
      <c r="H287" s="21" t="s">
        <v>11</v>
      </c>
      <c r="I287" s="211"/>
      <c r="J287" s="224">
        <f t="shared" si="268"/>
        <v>0</v>
      </c>
      <c r="K287" s="191">
        <f t="shared" si="264"/>
        <v>121.60000000000001</v>
      </c>
      <c r="L287" s="281"/>
      <c r="M287" s="260">
        <f>L287*G287</f>
        <v>0</v>
      </c>
      <c r="N287" s="224">
        <f>M287*K287</f>
        <v>0</v>
      </c>
      <c r="O287" s="241">
        <f t="shared" si="267"/>
        <v>0</v>
      </c>
      <c r="P287" s="286"/>
      <c r="Q287" s="51"/>
      <c r="R287" s="51"/>
    </row>
    <row r="288" spans="1:19" x14ac:dyDescent="0.3">
      <c r="A288" s="283"/>
      <c r="B288" s="88"/>
      <c r="C288" s="284"/>
      <c r="D288" s="77" t="s">
        <v>287</v>
      </c>
      <c r="E288" s="82">
        <f>+E289*2</f>
        <v>10</v>
      </c>
      <c r="F288" s="285">
        <v>0</v>
      </c>
      <c r="G288" s="48">
        <f>E288+(E288*F288)</f>
        <v>10</v>
      </c>
      <c r="H288" s="21" t="s">
        <v>11</v>
      </c>
      <c r="I288" s="211"/>
      <c r="J288" s="224">
        <f t="shared" si="268"/>
        <v>0</v>
      </c>
      <c r="K288" s="191">
        <f t="shared" si="264"/>
        <v>121.60000000000001</v>
      </c>
      <c r="L288" s="281"/>
      <c r="M288" s="260">
        <f>L288*G288</f>
        <v>0</v>
      </c>
      <c r="N288" s="224">
        <f>M288*K288</f>
        <v>0</v>
      </c>
      <c r="O288" s="241">
        <f t="shared" si="267"/>
        <v>0</v>
      </c>
      <c r="P288" s="286"/>
      <c r="Q288" s="51"/>
      <c r="R288" s="51"/>
    </row>
    <row r="289" spans="1:19" s="22" customFormat="1" ht="28.8" x14ac:dyDescent="0.3">
      <c r="A289" s="23">
        <v>11</v>
      </c>
      <c r="B289" s="88"/>
      <c r="C289" s="19"/>
      <c r="D289" s="24" t="s">
        <v>167</v>
      </c>
      <c r="E289" s="43">
        <v>5</v>
      </c>
      <c r="F289" s="186">
        <v>0</v>
      </c>
      <c r="G289" s="172">
        <f t="shared" ref="G289:G311" si="269">E289+(E289*F289)</f>
        <v>5</v>
      </c>
      <c r="H289" s="131" t="s">
        <v>11</v>
      </c>
      <c r="I289" s="214"/>
      <c r="J289" s="210">
        <f t="shared" ref="J289:J306" si="270">I289*G289</f>
        <v>0</v>
      </c>
      <c r="K289" s="209">
        <f t="shared" si="264"/>
        <v>121.60000000000001</v>
      </c>
      <c r="L289" s="281"/>
      <c r="M289" s="263">
        <f t="shared" ref="M289:M311" si="271">L289*G289</f>
        <v>0</v>
      </c>
      <c r="N289" s="210">
        <f t="shared" ref="N289:N311" si="272">M289*K289</f>
        <v>0</v>
      </c>
      <c r="O289" s="241">
        <f t="shared" si="267"/>
        <v>0</v>
      </c>
      <c r="P289" s="53"/>
      <c r="Q289" s="12"/>
      <c r="S289" s="12"/>
    </row>
    <row r="290" spans="1:19" x14ac:dyDescent="0.3">
      <c r="A290" s="283"/>
      <c r="B290" s="88"/>
      <c r="C290" s="284"/>
      <c r="D290" s="4" t="s">
        <v>318</v>
      </c>
      <c r="E290" s="82">
        <f>+E295</f>
        <v>2</v>
      </c>
      <c r="F290" s="285">
        <v>0</v>
      </c>
      <c r="G290" s="48">
        <f>E290+(E290*F290)</f>
        <v>2</v>
      </c>
      <c r="H290" s="21" t="s">
        <v>11</v>
      </c>
      <c r="I290" s="211"/>
      <c r="J290" s="192">
        <f>I290*G290</f>
        <v>0</v>
      </c>
      <c r="K290" s="191">
        <f t="shared" si="264"/>
        <v>121.60000000000001</v>
      </c>
      <c r="L290" s="281"/>
      <c r="M290" s="260">
        <f>L290*G290</f>
        <v>0</v>
      </c>
      <c r="N290" s="224">
        <f>M290*K290</f>
        <v>0</v>
      </c>
      <c r="O290" s="241">
        <f t="shared" si="267"/>
        <v>0</v>
      </c>
      <c r="P290" s="286"/>
      <c r="Q290" s="51"/>
      <c r="R290" s="51"/>
    </row>
    <row r="291" spans="1:19" x14ac:dyDescent="0.3">
      <c r="A291" s="283"/>
      <c r="B291" s="88"/>
      <c r="C291" s="284"/>
      <c r="D291" s="77" t="s">
        <v>285</v>
      </c>
      <c r="E291" s="82">
        <f>+E295</f>
        <v>2</v>
      </c>
      <c r="F291" s="285">
        <v>0</v>
      </c>
      <c r="G291" s="48">
        <f>E291+(E291*F291)</f>
        <v>2</v>
      </c>
      <c r="H291" s="21" t="s">
        <v>11</v>
      </c>
      <c r="I291" s="209"/>
      <c r="J291" s="191">
        <f t="shared" ref="J291:J294" si="273">I291*G291</f>
        <v>0</v>
      </c>
      <c r="K291" s="191">
        <f t="shared" si="264"/>
        <v>121.60000000000001</v>
      </c>
      <c r="L291" s="281"/>
      <c r="M291" s="260">
        <f>L291*G291</f>
        <v>0</v>
      </c>
      <c r="N291" s="224">
        <f>M291*K291</f>
        <v>0</v>
      </c>
      <c r="O291" s="241">
        <f t="shared" si="267"/>
        <v>0</v>
      </c>
      <c r="P291" s="286"/>
      <c r="Q291" s="51"/>
      <c r="R291" s="51"/>
    </row>
    <row r="292" spans="1:19" x14ac:dyDescent="0.3">
      <c r="A292" s="283"/>
      <c r="B292" s="88"/>
      <c r="C292" s="284"/>
      <c r="D292" s="77" t="s">
        <v>286</v>
      </c>
      <c r="E292" s="82">
        <f>+E295</f>
        <v>2</v>
      </c>
      <c r="F292" s="285">
        <v>0</v>
      </c>
      <c r="G292" s="48">
        <f>E292+(E292*F292)</f>
        <v>2</v>
      </c>
      <c r="H292" s="21" t="s">
        <v>11</v>
      </c>
      <c r="I292" s="211"/>
      <c r="J292" s="224">
        <f t="shared" si="273"/>
        <v>0</v>
      </c>
      <c r="K292" s="191">
        <f t="shared" si="264"/>
        <v>121.60000000000001</v>
      </c>
      <c r="L292" s="281"/>
      <c r="M292" s="260">
        <f>L292*G292</f>
        <v>0</v>
      </c>
      <c r="N292" s="224">
        <f>M292*K292</f>
        <v>0</v>
      </c>
      <c r="O292" s="241">
        <f t="shared" si="267"/>
        <v>0</v>
      </c>
      <c r="P292" s="286"/>
      <c r="Q292" s="51"/>
      <c r="R292" s="51"/>
    </row>
    <row r="293" spans="1:19" x14ac:dyDescent="0.3">
      <c r="A293" s="283"/>
      <c r="B293" s="88"/>
      <c r="C293" s="284"/>
      <c r="D293" s="77" t="s">
        <v>287</v>
      </c>
      <c r="E293" s="82">
        <f>+E295*2</f>
        <v>4</v>
      </c>
      <c r="F293" s="285">
        <v>0</v>
      </c>
      <c r="G293" s="48">
        <f>E293+(E293*F293)</f>
        <v>4</v>
      </c>
      <c r="H293" s="21" t="s">
        <v>11</v>
      </c>
      <c r="I293" s="211"/>
      <c r="J293" s="224">
        <f t="shared" si="273"/>
        <v>0</v>
      </c>
      <c r="K293" s="191">
        <f t="shared" si="264"/>
        <v>121.60000000000001</v>
      </c>
      <c r="L293" s="281"/>
      <c r="M293" s="260">
        <f>L293*G293</f>
        <v>0</v>
      </c>
      <c r="N293" s="224">
        <f>M293*K293</f>
        <v>0</v>
      </c>
      <c r="O293" s="241">
        <f t="shared" si="267"/>
        <v>0</v>
      </c>
      <c r="P293" s="286"/>
      <c r="Q293" s="51"/>
      <c r="R293" s="51"/>
    </row>
    <row r="294" spans="1:19" x14ac:dyDescent="0.3">
      <c r="A294" s="283"/>
      <c r="B294" s="88"/>
      <c r="C294" s="284"/>
      <c r="D294" s="4" t="s">
        <v>299</v>
      </c>
      <c r="E294" s="82">
        <f>+E295</f>
        <v>2</v>
      </c>
      <c r="F294" s="285">
        <v>0</v>
      </c>
      <c r="G294" s="48">
        <f>E294+(E294*F294)</f>
        <v>2</v>
      </c>
      <c r="H294" s="21" t="s">
        <v>11</v>
      </c>
      <c r="I294" s="209"/>
      <c r="J294" s="224">
        <f t="shared" si="273"/>
        <v>0</v>
      </c>
      <c r="K294" s="191">
        <f t="shared" si="264"/>
        <v>121.60000000000001</v>
      </c>
      <c r="L294" s="281"/>
      <c r="M294" s="260">
        <f>L294*G294</f>
        <v>0</v>
      </c>
      <c r="N294" s="224">
        <f>M294*K294</f>
        <v>0</v>
      </c>
      <c r="O294" s="241">
        <f t="shared" si="267"/>
        <v>0</v>
      </c>
      <c r="P294" s="286"/>
      <c r="Q294" s="51"/>
      <c r="R294" s="51"/>
    </row>
    <row r="295" spans="1:19" s="22" customFormat="1" ht="28.8" x14ac:dyDescent="0.3">
      <c r="A295" s="23">
        <v>12</v>
      </c>
      <c r="B295" s="88"/>
      <c r="C295" s="19"/>
      <c r="D295" s="24" t="s">
        <v>306</v>
      </c>
      <c r="E295" s="43">
        <v>2</v>
      </c>
      <c r="F295" s="186">
        <v>0</v>
      </c>
      <c r="G295" s="172">
        <f t="shared" si="269"/>
        <v>2</v>
      </c>
      <c r="H295" s="131" t="s">
        <v>11</v>
      </c>
      <c r="I295" s="214"/>
      <c r="J295" s="210">
        <f t="shared" si="270"/>
        <v>0</v>
      </c>
      <c r="K295" s="209">
        <f t="shared" si="264"/>
        <v>121.60000000000001</v>
      </c>
      <c r="L295" s="281"/>
      <c r="M295" s="263">
        <f t="shared" si="271"/>
        <v>0</v>
      </c>
      <c r="N295" s="210">
        <f t="shared" si="272"/>
        <v>0</v>
      </c>
      <c r="O295" s="241">
        <f t="shared" si="267"/>
        <v>0</v>
      </c>
      <c r="P295" s="53"/>
      <c r="Q295" s="12"/>
      <c r="S295" s="12"/>
    </row>
    <row r="296" spans="1:19" x14ac:dyDescent="0.3">
      <c r="A296" s="283"/>
      <c r="B296" s="88"/>
      <c r="C296" s="284"/>
      <c r="D296" s="4" t="s">
        <v>318</v>
      </c>
      <c r="E296" s="82">
        <f>+E301</f>
        <v>3</v>
      </c>
      <c r="F296" s="285">
        <v>0</v>
      </c>
      <c r="G296" s="48">
        <f t="shared" ref="G296:G305" si="274">E296+(E296*F296)</f>
        <v>3</v>
      </c>
      <c r="H296" s="21" t="s">
        <v>11</v>
      </c>
      <c r="I296" s="211"/>
      <c r="J296" s="192">
        <f>I296*G296</f>
        <v>0</v>
      </c>
      <c r="K296" s="191">
        <f t="shared" si="264"/>
        <v>121.60000000000001</v>
      </c>
      <c r="L296" s="281"/>
      <c r="M296" s="260">
        <f t="shared" ref="M296:M305" si="275">L296*G296</f>
        <v>0</v>
      </c>
      <c r="N296" s="224">
        <f t="shared" ref="N296:N305" si="276">M296*K296</f>
        <v>0</v>
      </c>
      <c r="O296" s="241">
        <f t="shared" si="267"/>
        <v>0</v>
      </c>
      <c r="P296" s="286"/>
      <c r="Q296" s="51"/>
      <c r="R296" s="51"/>
    </row>
    <row r="297" spans="1:19" x14ac:dyDescent="0.3">
      <c r="A297" s="283"/>
      <c r="B297" s="88"/>
      <c r="C297" s="284"/>
      <c r="D297" s="77" t="s">
        <v>285</v>
      </c>
      <c r="E297" s="82">
        <f>+E301</f>
        <v>3</v>
      </c>
      <c r="F297" s="285">
        <v>0</v>
      </c>
      <c r="G297" s="48">
        <f t="shared" si="274"/>
        <v>3</v>
      </c>
      <c r="H297" s="21" t="s">
        <v>11</v>
      </c>
      <c r="I297" s="209"/>
      <c r="J297" s="191">
        <f t="shared" ref="J297:J300" si="277">I297*G297</f>
        <v>0</v>
      </c>
      <c r="K297" s="191">
        <f t="shared" si="264"/>
        <v>121.60000000000001</v>
      </c>
      <c r="L297" s="281"/>
      <c r="M297" s="260">
        <f t="shared" si="275"/>
        <v>0</v>
      </c>
      <c r="N297" s="224">
        <f t="shared" si="276"/>
        <v>0</v>
      </c>
      <c r="O297" s="241">
        <f t="shared" si="267"/>
        <v>0</v>
      </c>
      <c r="P297" s="286"/>
      <c r="Q297" s="51"/>
      <c r="R297" s="51"/>
    </row>
    <row r="298" spans="1:19" x14ac:dyDescent="0.3">
      <c r="A298" s="283"/>
      <c r="B298" s="88"/>
      <c r="C298" s="284"/>
      <c r="D298" s="77" t="s">
        <v>286</v>
      </c>
      <c r="E298" s="82">
        <f>+E301</f>
        <v>3</v>
      </c>
      <c r="F298" s="285">
        <v>0</v>
      </c>
      <c r="G298" s="48">
        <f t="shared" si="274"/>
        <v>3</v>
      </c>
      <c r="H298" s="21" t="s">
        <v>11</v>
      </c>
      <c r="I298" s="211"/>
      <c r="J298" s="224">
        <f t="shared" si="277"/>
        <v>0</v>
      </c>
      <c r="K298" s="191">
        <f t="shared" si="264"/>
        <v>121.60000000000001</v>
      </c>
      <c r="L298" s="281"/>
      <c r="M298" s="260">
        <f t="shared" si="275"/>
        <v>0</v>
      </c>
      <c r="N298" s="224">
        <f t="shared" si="276"/>
        <v>0</v>
      </c>
      <c r="O298" s="241">
        <f t="shared" si="267"/>
        <v>0</v>
      </c>
      <c r="P298" s="286"/>
      <c r="Q298" s="51"/>
      <c r="R298" s="51"/>
    </row>
    <row r="299" spans="1:19" x14ac:dyDescent="0.3">
      <c r="A299" s="283"/>
      <c r="B299" s="88"/>
      <c r="C299" s="284"/>
      <c r="D299" s="77" t="s">
        <v>287</v>
      </c>
      <c r="E299" s="82">
        <f>+E301*2</f>
        <v>6</v>
      </c>
      <c r="F299" s="285">
        <v>0</v>
      </c>
      <c r="G299" s="48">
        <f t="shared" si="274"/>
        <v>6</v>
      </c>
      <c r="H299" s="21" t="s">
        <v>11</v>
      </c>
      <c r="I299" s="211"/>
      <c r="J299" s="224">
        <f t="shared" si="277"/>
        <v>0</v>
      </c>
      <c r="K299" s="191">
        <f t="shared" si="264"/>
        <v>121.60000000000001</v>
      </c>
      <c r="L299" s="281"/>
      <c r="M299" s="260">
        <f t="shared" si="275"/>
        <v>0</v>
      </c>
      <c r="N299" s="224">
        <f t="shared" si="276"/>
        <v>0</v>
      </c>
      <c r="O299" s="241">
        <f t="shared" si="267"/>
        <v>0</v>
      </c>
      <c r="P299" s="286"/>
      <c r="Q299" s="51"/>
      <c r="R299" s="51"/>
    </row>
    <row r="300" spans="1:19" x14ac:dyDescent="0.3">
      <c r="A300" s="283"/>
      <c r="B300" s="88"/>
      <c r="C300" s="284"/>
      <c r="D300" s="4" t="s">
        <v>299</v>
      </c>
      <c r="E300" s="82">
        <f>+E301</f>
        <v>3</v>
      </c>
      <c r="F300" s="285">
        <v>0</v>
      </c>
      <c r="G300" s="48">
        <f t="shared" si="274"/>
        <v>3</v>
      </c>
      <c r="H300" s="21" t="s">
        <v>11</v>
      </c>
      <c r="I300" s="209"/>
      <c r="J300" s="224">
        <f t="shared" si="277"/>
        <v>0</v>
      </c>
      <c r="K300" s="191">
        <f t="shared" si="264"/>
        <v>121.60000000000001</v>
      </c>
      <c r="L300" s="281"/>
      <c r="M300" s="260">
        <f t="shared" si="275"/>
        <v>0</v>
      </c>
      <c r="N300" s="224">
        <f t="shared" si="276"/>
        <v>0</v>
      </c>
      <c r="O300" s="241">
        <f t="shared" si="267"/>
        <v>0</v>
      </c>
      <c r="P300" s="286"/>
      <c r="Q300" s="51"/>
      <c r="R300" s="51"/>
    </row>
    <row r="301" spans="1:19" s="22" customFormat="1" ht="28.8" x14ac:dyDescent="0.3">
      <c r="A301" s="23">
        <v>13</v>
      </c>
      <c r="B301" s="88"/>
      <c r="C301" s="19"/>
      <c r="D301" s="24" t="s">
        <v>162</v>
      </c>
      <c r="E301" s="43">
        <v>3</v>
      </c>
      <c r="F301" s="186">
        <v>0</v>
      </c>
      <c r="G301" s="172">
        <f t="shared" si="274"/>
        <v>3</v>
      </c>
      <c r="H301" s="131" t="s">
        <v>11</v>
      </c>
      <c r="I301" s="214"/>
      <c r="J301" s="210">
        <f>I301*G301</f>
        <v>0</v>
      </c>
      <c r="K301" s="209">
        <f t="shared" si="264"/>
        <v>121.60000000000001</v>
      </c>
      <c r="L301" s="281"/>
      <c r="M301" s="263">
        <f t="shared" si="275"/>
        <v>0</v>
      </c>
      <c r="N301" s="210">
        <f t="shared" si="276"/>
        <v>0</v>
      </c>
      <c r="O301" s="241">
        <f t="shared" si="267"/>
        <v>0</v>
      </c>
      <c r="P301" s="53"/>
      <c r="Q301" s="12"/>
      <c r="S301" s="12"/>
    </row>
    <row r="302" spans="1:19" x14ac:dyDescent="0.3">
      <c r="A302" s="283"/>
      <c r="B302" s="88"/>
      <c r="C302" s="284"/>
      <c r="D302" s="4" t="s">
        <v>318</v>
      </c>
      <c r="E302" s="82">
        <f>+E306</f>
        <v>6</v>
      </c>
      <c r="F302" s="285">
        <v>0</v>
      </c>
      <c r="G302" s="48">
        <f t="shared" si="274"/>
        <v>6</v>
      </c>
      <c r="H302" s="21" t="s">
        <v>11</v>
      </c>
      <c r="I302" s="211"/>
      <c r="J302" s="192">
        <f>I302*G302</f>
        <v>0</v>
      </c>
      <c r="K302" s="191">
        <f t="shared" si="264"/>
        <v>121.60000000000001</v>
      </c>
      <c r="L302" s="281"/>
      <c r="M302" s="260">
        <f t="shared" si="275"/>
        <v>0</v>
      </c>
      <c r="N302" s="224">
        <f t="shared" si="276"/>
        <v>0</v>
      </c>
      <c r="O302" s="241">
        <f t="shared" si="267"/>
        <v>0</v>
      </c>
      <c r="P302" s="286"/>
      <c r="Q302" s="51"/>
      <c r="R302" s="51"/>
    </row>
    <row r="303" spans="1:19" x14ac:dyDescent="0.3">
      <c r="A303" s="283"/>
      <c r="B303" s="88"/>
      <c r="C303" s="284"/>
      <c r="D303" s="77" t="s">
        <v>285</v>
      </c>
      <c r="E303" s="82">
        <f>+E306</f>
        <v>6</v>
      </c>
      <c r="F303" s="285">
        <v>0</v>
      </c>
      <c r="G303" s="48">
        <f t="shared" si="274"/>
        <v>6</v>
      </c>
      <c r="H303" s="21" t="s">
        <v>11</v>
      </c>
      <c r="I303" s="209"/>
      <c r="J303" s="191">
        <f t="shared" ref="J303:J305" si="278">I303*G303</f>
        <v>0</v>
      </c>
      <c r="K303" s="191">
        <f t="shared" si="264"/>
        <v>121.60000000000001</v>
      </c>
      <c r="L303" s="281"/>
      <c r="M303" s="260">
        <f t="shared" si="275"/>
        <v>0</v>
      </c>
      <c r="N303" s="224">
        <f t="shared" si="276"/>
        <v>0</v>
      </c>
      <c r="O303" s="241">
        <f t="shared" si="267"/>
        <v>0</v>
      </c>
      <c r="P303" s="286"/>
      <c r="Q303" s="51"/>
      <c r="R303" s="51"/>
    </row>
    <row r="304" spans="1:19" x14ac:dyDescent="0.3">
      <c r="A304" s="283"/>
      <c r="B304" s="88"/>
      <c r="C304" s="284"/>
      <c r="D304" s="77" t="s">
        <v>286</v>
      </c>
      <c r="E304" s="82">
        <f>+E306</f>
        <v>6</v>
      </c>
      <c r="F304" s="285">
        <v>0</v>
      </c>
      <c r="G304" s="48">
        <f t="shared" si="274"/>
        <v>6</v>
      </c>
      <c r="H304" s="21" t="s">
        <v>11</v>
      </c>
      <c r="I304" s="211"/>
      <c r="J304" s="224">
        <f t="shared" si="278"/>
        <v>0</v>
      </c>
      <c r="K304" s="191">
        <f t="shared" si="264"/>
        <v>121.60000000000001</v>
      </c>
      <c r="L304" s="281"/>
      <c r="M304" s="260">
        <f t="shared" si="275"/>
        <v>0</v>
      </c>
      <c r="N304" s="224">
        <f t="shared" si="276"/>
        <v>0</v>
      </c>
      <c r="O304" s="241">
        <f t="shared" si="267"/>
        <v>0</v>
      </c>
      <c r="P304" s="286"/>
      <c r="Q304" s="51"/>
      <c r="R304" s="51"/>
    </row>
    <row r="305" spans="1:19" x14ac:dyDescent="0.3">
      <c r="A305" s="283"/>
      <c r="B305" s="88"/>
      <c r="C305" s="284"/>
      <c r="D305" s="77" t="s">
        <v>287</v>
      </c>
      <c r="E305" s="82">
        <f>+E306*2</f>
        <v>12</v>
      </c>
      <c r="F305" s="285">
        <v>0</v>
      </c>
      <c r="G305" s="48">
        <f t="shared" si="274"/>
        <v>12</v>
      </c>
      <c r="H305" s="21" t="s">
        <v>11</v>
      </c>
      <c r="I305" s="211"/>
      <c r="J305" s="224">
        <f t="shared" si="278"/>
        <v>0</v>
      </c>
      <c r="K305" s="191">
        <f t="shared" si="264"/>
        <v>121.60000000000001</v>
      </c>
      <c r="L305" s="281"/>
      <c r="M305" s="260">
        <f t="shared" si="275"/>
        <v>0</v>
      </c>
      <c r="N305" s="224">
        <f t="shared" si="276"/>
        <v>0</v>
      </c>
      <c r="O305" s="241">
        <f t="shared" si="267"/>
        <v>0</v>
      </c>
      <c r="P305" s="286"/>
      <c r="Q305" s="51"/>
      <c r="R305" s="51"/>
    </row>
    <row r="306" spans="1:19" s="22" customFormat="1" ht="28.8" x14ac:dyDescent="0.3">
      <c r="A306" s="23">
        <v>14</v>
      </c>
      <c r="B306" s="88"/>
      <c r="C306" s="19"/>
      <c r="D306" s="24" t="s">
        <v>168</v>
      </c>
      <c r="E306" s="43">
        <v>6</v>
      </c>
      <c r="F306" s="186">
        <v>0</v>
      </c>
      <c r="G306" s="172">
        <f t="shared" si="269"/>
        <v>6</v>
      </c>
      <c r="H306" s="131" t="s">
        <v>11</v>
      </c>
      <c r="I306" s="209"/>
      <c r="J306" s="210">
        <f t="shared" si="270"/>
        <v>0</v>
      </c>
      <c r="K306" s="209">
        <f t="shared" si="264"/>
        <v>121.60000000000001</v>
      </c>
      <c r="L306" s="281"/>
      <c r="M306" s="263">
        <f t="shared" si="271"/>
        <v>0</v>
      </c>
      <c r="N306" s="210">
        <f t="shared" si="272"/>
        <v>0</v>
      </c>
      <c r="O306" s="241">
        <f t="shared" si="267"/>
        <v>0</v>
      </c>
      <c r="P306" s="53"/>
      <c r="Q306" s="12"/>
      <c r="S306" s="12"/>
    </row>
    <row r="307" spans="1:19" x14ac:dyDescent="0.3">
      <c r="A307" s="283"/>
      <c r="B307" s="88"/>
      <c r="C307" s="284"/>
      <c r="D307" s="4" t="s">
        <v>318</v>
      </c>
      <c r="E307" s="82">
        <f>+E306</f>
        <v>6</v>
      </c>
      <c r="F307" s="285">
        <v>0</v>
      </c>
      <c r="G307" s="48">
        <f t="shared" si="269"/>
        <v>6</v>
      </c>
      <c r="H307" s="21" t="s">
        <v>11</v>
      </c>
      <c r="I307" s="211"/>
      <c r="J307" s="192">
        <f>I307*G307</f>
        <v>0</v>
      </c>
      <c r="K307" s="191">
        <f t="shared" si="264"/>
        <v>121.60000000000001</v>
      </c>
      <c r="L307" s="281"/>
      <c r="M307" s="260">
        <f t="shared" si="271"/>
        <v>0</v>
      </c>
      <c r="N307" s="224">
        <f t="shared" si="272"/>
        <v>0</v>
      </c>
      <c r="O307" s="241">
        <f t="shared" si="267"/>
        <v>0</v>
      </c>
      <c r="P307" s="286"/>
      <c r="Q307" s="51"/>
      <c r="R307" s="51"/>
    </row>
    <row r="308" spans="1:19" x14ac:dyDescent="0.3">
      <c r="A308" s="283"/>
      <c r="B308" s="88"/>
      <c r="C308" s="284"/>
      <c r="D308" s="77" t="s">
        <v>285</v>
      </c>
      <c r="E308" s="82">
        <f>+E306</f>
        <v>6</v>
      </c>
      <c r="F308" s="285">
        <v>0</v>
      </c>
      <c r="G308" s="48">
        <f t="shared" si="269"/>
        <v>6</v>
      </c>
      <c r="H308" s="21" t="s">
        <v>11</v>
      </c>
      <c r="I308" s="209"/>
      <c r="J308" s="191">
        <f t="shared" ref="J308:J311" si="279">I308*G308</f>
        <v>0</v>
      </c>
      <c r="K308" s="191">
        <f t="shared" si="264"/>
        <v>121.60000000000001</v>
      </c>
      <c r="L308" s="281"/>
      <c r="M308" s="260">
        <f t="shared" si="271"/>
        <v>0</v>
      </c>
      <c r="N308" s="224">
        <f t="shared" si="272"/>
        <v>0</v>
      </c>
      <c r="O308" s="241">
        <f t="shared" si="267"/>
        <v>0</v>
      </c>
      <c r="P308" s="286"/>
      <c r="Q308" s="51"/>
      <c r="R308" s="51"/>
    </row>
    <row r="309" spans="1:19" x14ac:dyDescent="0.3">
      <c r="A309" s="283"/>
      <c r="B309" s="88"/>
      <c r="C309" s="284"/>
      <c r="D309" s="77" t="s">
        <v>286</v>
      </c>
      <c r="E309" s="82">
        <f>+E306</f>
        <v>6</v>
      </c>
      <c r="F309" s="285">
        <v>0</v>
      </c>
      <c r="G309" s="48">
        <f t="shared" si="269"/>
        <v>6</v>
      </c>
      <c r="H309" s="21" t="s">
        <v>11</v>
      </c>
      <c r="I309" s="211"/>
      <c r="J309" s="224">
        <f t="shared" si="279"/>
        <v>0</v>
      </c>
      <c r="K309" s="191">
        <f t="shared" si="264"/>
        <v>121.60000000000001</v>
      </c>
      <c r="L309" s="281"/>
      <c r="M309" s="260">
        <f t="shared" si="271"/>
        <v>0</v>
      </c>
      <c r="N309" s="224">
        <f t="shared" si="272"/>
        <v>0</v>
      </c>
      <c r="O309" s="241">
        <f t="shared" si="267"/>
        <v>0</v>
      </c>
      <c r="P309" s="286"/>
      <c r="Q309" s="51"/>
      <c r="R309" s="51"/>
    </row>
    <row r="310" spans="1:19" x14ac:dyDescent="0.3">
      <c r="A310" s="283"/>
      <c r="B310" s="88"/>
      <c r="C310" s="284"/>
      <c r="D310" s="77" t="s">
        <v>287</v>
      </c>
      <c r="E310" s="82">
        <f>+E306*2</f>
        <v>12</v>
      </c>
      <c r="F310" s="285">
        <v>0</v>
      </c>
      <c r="G310" s="48">
        <f t="shared" si="269"/>
        <v>12</v>
      </c>
      <c r="H310" s="21" t="s">
        <v>11</v>
      </c>
      <c r="I310" s="211"/>
      <c r="J310" s="224">
        <f t="shared" si="279"/>
        <v>0</v>
      </c>
      <c r="K310" s="191">
        <f t="shared" si="264"/>
        <v>121.60000000000001</v>
      </c>
      <c r="L310" s="281"/>
      <c r="M310" s="260">
        <f t="shared" si="271"/>
        <v>0</v>
      </c>
      <c r="N310" s="224">
        <f t="shared" si="272"/>
        <v>0</v>
      </c>
      <c r="O310" s="241">
        <f t="shared" si="267"/>
        <v>0</v>
      </c>
      <c r="P310" s="286"/>
      <c r="Q310" s="51"/>
      <c r="R310" s="51"/>
    </row>
    <row r="311" spans="1:19" x14ac:dyDescent="0.3">
      <c r="A311" s="283"/>
      <c r="B311" s="88"/>
      <c r="C311" s="284"/>
      <c r="D311" s="4" t="s">
        <v>299</v>
      </c>
      <c r="E311" s="82">
        <f>+E306</f>
        <v>6</v>
      </c>
      <c r="F311" s="285">
        <v>0</v>
      </c>
      <c r="G311" s="48">
        <f t="shared" si="269"/>
        <v>6</v>
      </c>
      <c r="H311" s="21" t="s">
        <v>11</v>
      </c>
      <c r="I311" s="209"/>
      <c r="J311" s="224">
        <f t="shared" si="279"/>
        <v>0</v>
      </c>
      <c r="K311" s="191">
        <f t="shared" si="264"/>
        <v>121.60000000000001</v>
      </c>
      <c r="L311" s="281"/>
      <c r="M311" s="260">
        <f t="shared" si="271"/>
        <v>0</v>
      </c>
      <c r="N311" s="224">
        <f t="shared" si="272"/>
        <v>0</v>
      </c>
      <c r="O311" s="241">
        <f t="shared" si="267"/>
        <v>0</v>
      </c>
      <c r="P311" s="286"/>
      <c r="Q311" s="51"/>
      <c r="R311" s="51"/>
    </row>
    <row r="312" spans="1:19" s="22" customFormat="1" x14ac:dyDescent="0.3">
      <c r="A312" s="23">
        <v>15</v>
      </c>
      <c r="B312" s="88"/>
      <c r="C312" s="19"/>
      <c r="D312" s="24" t="s">
        <v>218</v>
      </c>
      <c r="E312" s="43">
        <v>4</v>
      </c>
      <c r="F312" s="186">
        <v>0</v>
      </c>
      <c r="G312" s="172">
        <f>E312+(E312*F312)</f>
        <v>4</v>
      </c>
      <c r="H312" s="131" t="s">
        <v>11</v>
      </c>
      <c r="I312" s="209"/>
      <c r="J312" s="210">
        <f>I312*G312</f>
        <v>0</v>
      </c>
      <c r="K312" s="209">
        <f t="shared" si="264"/>
        <v>121.60000000000001</v>
      </c>
      <c r="L312" s="281"/>
      <c r="M312" s="263">
        <f>L312*G312</f>
        <v>0</v>
      </c>
      <c r="N312" s="210">
        <f>M312*K312</f>
        <v>0</v>
      </c>
      <c r="O312" s="241">
        <f t="shared" si="267"/>
        <v>0</v>
      </c>
      <c r="P312" s="53"/>
      <c r="Q312" s="12"/>
      <c r="S312" s="12"/>
    </row>
    <row r="313" spans="1:19" x14ac:dyDescent="0.3">
      <c r="A313" s="283"/>
      <c r="B313" s="88"/>
      <c r="C313" s="284"/>
      <c r="D313" s="4" t="s">
        <v>318</v>
      </c>
      <c r="E313" s="82">
        <f>+E312</f>
        <v>4</v>
      </c>
      <c r="F313" s="285">
        <v>0</v>
      </c>
      <c r="G313" s="48">
        <f t="shared" ref="G313:G317" si="280">E313+(E313*F313)</f>
        <v>4</v>
      </c>
      <c r="H313" s="21" t="s">
        <v>11</v>
      </c>
      <c r="I313" s="211"/>
      <c r="J313" s="192">
        <f>I313*G313</f>
        <v>0</v>
      </c>
      <c r="K313" s="191">
        <f t="shared" si="264"/>
        <v>121.60000000000001</v>
      </c>
      <c r="L313" s="281"/>
      <c r="M313" s="260">
        <f t="shared" ref="M313:M317" si="281">L313*G313</f>
        <v>0</v>
      </c>
      <c r="N313" s="224">
        <f t="shared" ref="N313:N317" si="282">M313*K313</f>
        <v>0</v>
      </c>
      <c r="O313" s="241">
        <f t="shared" si="267"/>
        <v>0</v>
      </c>
      <c r="P313" s="286"/>
      <c r="Q313" s="51"/>
      <c r="R313" s="51"/>
    </row>
    <row r="314" spans="1:19" x14ac:dyDescent="0.3">
      <c r="A314" s="283"/>
      <c r="B314" s="88"/>
      <c r="C314" s="284"/>
      <c r="D314" s="77" t="s">
        <v>285</v>
      </c>
      <c r="E314" s="82">
        <f>+E312</f>
        <v>4</v>
      </c>
      <c r="F314" s="285">
        <v>0</v>
      </c>
      <c r="G314" s="48">
        <f t="shared" si="280"/>
        <v>4</v>
      </c>
      <c r="H314" s="21" t="s">
        <v>11</v>
      </c>
      <c r="I314" s="209"/>
      <c r="J314" s="191">
        <f t="shared" ref="J314:J317" si="283">I314*G314</f>
        <v>0</v>
      </c>
      <c r="K314" s="191">
        <f t="shared" si="264"/>
        <v>121.60000000000001</v>
      </c>
      <c r="L314" s="281"/>
      <c r="M314" s="260">
        <f t="shared" si="281"/>
        <v>0</v>
      </c>
      <c r="N314" s="224">
        <f t="shared" si="282"/>
        <v>0</v>
      </c>
      <c r="O314" s="241">
        <f t="shared" si="267"/>
        <v>0</v>
      </c>
      <c r="P314" s="286"/>
      <c r="Q314" s="51"/>
      <c r="R314" s="51"/>
    </row>
    <row r="315" spans="1:19" x14ac:dyDescent="0.3">
      <c r="A315" s="283"/>
      <c r="B315" s="88"/>
      <c r="C315" s="284"/>
      <c r="D315" s="77" t="s">
        <v>286</v>
      </c>
      <c r="E315" s="82">
        <f>+E312</f>
        <v>4</v>
      </c>
      <c r="F315" s="285">
        <v>0</v>
      </c>
      <c r="G315" s="48">
        <f t="shared" si="280"/>
        <v>4</v>
      </c>
      <c r="H315" s="21" t="s">
        <v>11</v>
      </c>
      <c r="I315" s="211"/>
      <c r="J315" s="224">
        <f t="shared" si="283"/>
        <v>0</v>
      </c>
      <c r="K315" s="191">
        <f t="shared" si="264"/>
        <v>121.60000000000001</v>
      </c>
      <c r="L315" s="281"/>
      <c r="M315" s="260">
        <f t="shared" si="281"/>
        <v>0</v>
      </c>
      <c r="N315" s="224">
        <f t="shared" si="282"/>
        <v>0</v>
      </c>
      <c r="O315" s="241">
        <f t="shared" si="267"/>
        <v>0</v>
      </c>
      <c r="P315" s="286"/>
      <c r="Q315" s="51"/>
      <c r="R315" s="51"/>
    </row>
    <row r="316" spans="1:19" x14ac:dyDescent="0.3">
      <c r="A316" s="283"/>
      <c r="B316" s="88"/>
      <c r="C316" s="284"/>
      <c r="D316" s="77" t="s">
        <v>287</v>
      </c>
      <c r="E316" s="82">
        <f>+E312*2</f>
        <v>8</v>
      </c>
      <c r="F316" s="285">
        <v>0</v>
      </c>
      <c r="G316" s="48">
        <f t="shared" si="280"/>
        <v>8</v>
      </c>
      <c r="H316" s="21" t="s">
        <v>11</v>
      </c>
      <c r="I316" s="211"/>
      <c r="J316" s="224">
        <f t="shared" si="283"/>
        <v>0</v>
      </c>
      <c r="K316" s="191">
        <f t="shared" si="264"/>
        <v>121.60000000000001</v>
      </c>
      <c r="L316" s="281"/>
      <c r="M316" s="260">
        <f t="shared" si="281"/>
        <v>0</v>
      </c>
      <c r="N316" s="224">
        <f t="shared" si="282"/>
        <v>0</v>
      </c>
      <c r="O316" s="241">
        <f t="shared" si="267"/>
        <v>0</v>
      </c>
      <c r="P316" s="286"/>
      <c r="Q316" s="51"/>
      <c r="R316" s="51"/>
    </row>
    <row r="317" spans="1:19" x14ac:dyDescent="0.3">
      <c r="A317" s="283"/>
      <c r="B317" s="88"/>
      <c r="C317" s="284"/>
      <c r="D317" s="4" t="s">
        <v>299</v>
      </c>
      <c r="E317" s="82">
        <f>+E312</f>
        <v>4</v>
      </c>
      <c r="F317" s="285">
        <v>0</v>
      </c>
      <c r="G317" s="48">
        <f t="shared" si="280"/>
        <v>4</v>
      </c>
      <c r="H317" s="21" t="s">
        <v>11</v>
      </c>
      <c r="I317" s="209"/>
      <c r="J317" s="224">
        <f t="shared" si="283"/>
        <v>0</v>
      </c>
      <c r="K317" s="191">
        <f t="shared" si="264"/>
        <v>121.60000000000001</v>
      </c>
      <c r="L317" s="281"/>
      <c r="M317" s="260">
        <f t="shared" si="281"/>
        <v>0</v>
      </c>
      <c r="N317" s="224">
        <f t="shared" si="282"/>
        <v>0</v>
      </c>
      <c r="O317" s="241">
        <f t="shared" si="267"/>
        <v>0</v>
      </c>
      <c r="P317" s="286"/>
      <c r="Q317" s="51"/>
      <c r="R317" s="51"/>
    </row>
    <row r="318" spans="1:19" s="22" customFormat="1" ht="15" thickBot="1" x14ac:dyDescent="0.35">
      <c r="A318" s="18"/>
      <c r="B318" s="34"/>
      <c r="C318" s="34"/>
      <c r="D318" s="40"/>
      <c r="E318" s="83"/>
      <c r="F318" s="39"/>
      <c r="G318" s="139"/>
      <c r="H318" s="38"/>
      <c r="I318" s="217"/>
      <c r="J318" s="218"/>
      <c r="K318" s="217"/>
      <c r="L318" s="266"/>
      <c r="M318" s="266"/>
      <c r="N318" s="192"/>
      <c r="O318" s="243"/>
      <c r="P318" s="42"/>
      <c r="Q318" s="12"/>
      <c r="S318" s="12"/>
    </row>
    <row r="319" spans="1:19" s="22" customFormat="1" ht="30" customHeight="1" thickBot="1" x14ac:dyDescent="0.35">
      <c r="A319" s="18"/>
      <c r="B319" s="34"/>
      <c r="C319" s="47"/>
      <c r="D319" s="322" t="s">
        <v>220</v>
      </c>
      <c r="E319" s="323"/>
      <c r="F319" s="323"/>
      <c r="G319" s="323"/>
      <c r="H319" s="323"/>
      <c r="I319" s="323"/>
      <c r="J319" s="297"/>
      <c r="K319" s="219"/>
      <c r="L319" s="266"/>
      <c r="M319" s="266"/>
      <c r="N319" s="192"/>
      <c r="O319" s="244">
        <f>J319</f>
        <v>0</v>
      </c>
      <c r="P319" s="42"/>
      <c r="Q319" s="12"/>
      <c r="S319" s="12"/>
    </row>
    <row r="320" spans="1:19" s="22" customFormat="1" ht="15" thickBot="1" x14ac:dyDescent="0.35">
      <c r="A320" s="18"/>
      <c r="B320" s="34"/>
      <c r="C320" s="34"/>
      <c r="D320" s="40"/>
      <c r="E320" s="83"/>
      <c r="F320" s="39"/>
      <c r="G320" s="139"/>
      <c r="H320" s="38"/>
      <c r="I320" s="217"/>
      <c r="J320" s="218"/>
      <c r="K320" s="217"/>
      <c r="L320" s="266"/>
      <c r="M320" s="266"/>
      <c r="N320" s="192"/>
      <c r="O320" s="243"/>
      <c r="P320" s="42"/>
      <c r="Q320" s="12"/>
      <c r="S320" s="12"/>
    </row>
    <row r="321" spans="1:16" s="57" customFormat="1" ht="16.2" thickBot="1" x14ac:dyDescent="0.35">
      <c r="A321" s="35"/>
      <c r="B321" s="36"/>
      <c r="C321" s="36"/>
      <c r="D321" s="55"/>
      <c r="E321" s="84"/>
      <c r="F321" s="37"/>
      <c r="G321" s="324" t="s">
        <v>37</v>
      </c>
      <c r="H321" s="325"/>
      <c r="I321" s="222">
        <f>SUM(J275:J320)</f>
        <v>0</v>
      </c>
      <c r="J321" s="314" t="s">
        <v>38</v>
      </c>
      <c r="K321" s="315"/>
      <c r="L321" s="278">
        <f>SUM(N275:N320)</f>
        <v>0</v>
      </c>
      <c r="M321" s="268"/>
      <c r="N321" s="234"/>
      <c r="O321" s="247"/>
      <c r="P321" s="56">
        <f>SUM(O275:O320)</f>
        <v>0</v>
      </c>
    </row>
    <row r="322" spans="1:16" ht="15" thickBot="1" x14ac:dyDescent="0.35">
      <c r="A322" s="58"/>
      <c r="B322" s="59"/>
      <c r="C322" s="60"/>
      <c r="D322" s="6"/>
      <c r="E322" s="85"/>
      <c r="F322" s="15"/>
      <c r="G322" s="139"/>
      <c r="H322" s="16"/>
      <c r="I322" s="205"/>
      <c r="J322" s="206"/>
      <c r="K322" s="206"/>
      <c r="L322" s="259"/>
      <c r="M322" s="271"/>
      <c r="N322" s="206"/>
      <c r="O322" s="239"/>
      <c r="P322" s="42"/>
    </row>
    <row r="323" spans="1:16" ht="30" customHeight="1" thickBot="1" x14ac:dyDescent="0.35">
      <c r="A323" s="316" t="s">
        <v>91</v>
      </c>
      <c r="B323" s="317"/>
      <c r="C323" s="317"/>
      <c r="D323" s="317"/>
      <c r="E323" s="317"/>
      <c r="F323" s="317"/>
      <c r="G323" s="317"/>
      <c r="H323" s="318"/>
      <c r="I323" s="223"/>
      <c r="J323" s="206"/>
      <c r="K323" s="206"/>
      <c r="L323" s="259"/>
      <c r="M323" s="259"/>
      <c r="N323" s="206"/>
      <c r="O323" s="239"/>
      <c r="P323" s="42"/>
    </row>
    <row r="324" spans="1:16" ht="20.100000000000001" customHeight="1" thickBot="1" x14ac:dyDescent="0.35">
      <c r="A324" s="369" t="s">
        <v>8</v>
      </c>
      <c r="B324" s="370"/>
      <c r="C324" s="370"/>
      <c r="D324" s="371"/>
      <c r="E324" s="46"/>
      <c r="F324" s="1"/>
      <c r="G324" s="48"/>
      <c r="H324" s="2"/>
      <c r="I324" s="205"/>
      <c r="J324" s="206"/>
      <c r="K324" s="206"/>
      <c r="L324" s="259"/>
      <c r="M324" s="259"/>
      <c r="N324" s="206"/>
      <c r="O324" s="239"/>
      <c r="P324" s="42"/>
    </row>
    <row r="325" spans="1:16" x14ac:dyDescent="0.3">
      <c r="A325" s="23">
        <v>1</v>
      </c>
      <c r="B325" s="88"/>
      <c r="C325" s="9"/>
      <c r="D325" s="19" t="s">
        <v>228</v>
      </c>
      <c r="E325" s="43">
        <v>298</v>
      </c>
      <c r="F325" s="171">
        <v>0.1</v>
      </c>
      <c r="G325" s="48">
        <f t="shared" ref="G325:G331" si="284">E325+(E325*F325)</f>
        <v>327.8</v>
      </c>
      <c r="H325" s="3" t="s">
        <v>9</v>
      </c>
      <c r="I325" s="282"/>
      <c r="J325" s="192">
        <f t="shared" ref="J325:J332" si="285">I325*G325</f>
        <v>0</v>
      </c>
      <c r="K325" s="191">
        <f t="shared" ref="K325:K336" si="286">$K$5</f>
        <v>121.60000000000001</v>
      </c>
      <c r="L325" s="281"/>
      <c r="M325" s="260">
        <f t="shared" ref="M325:M331" si="287">L325*G325</f>
        <v>0</v>
      </c>
      <c r="N325" s="192">
        <f t="shared" ref="N325:N358" si="288">M325*K325</f>
        <v>0</v>
      </c>
      <c r="O325" s="240">
        <f t="shared" ref="O325:O358" si="289">N325+J325</f>
        <v>0</v>
      </c>
      <c r="P325" s="53"/>
    </row>
    <row r="326" spans="1:16" x14ac:dyDescent="0.3">
      <c r="A326" s="23"/>
      <c r="B326" s="88"/>
      <c r="C326" s="9"/>
      <c r="D326" s="19" t="s">
        <v>229</v>
      </c>
      <c r="E326" s="43">
        <v>4</v>
      </c>
      <c r="F326" s="1">
        <v>0</v>
      </c>
      <c r="G326" s="48">
        <f t="shared" si="284"/>
        <v>4</v>
      </c>
      <c r="H326" s="3" t="s">
        <v>11</v>
      </c>
      <c r="I326" s="282"/>
      <c r="J326" s="192">
        <f t="shared" si="285"/>
        <v>0</v>
      </c>
      <c r="K326" s="191">
        <f t="shared" si="286"/>
        <v>121.60000000000001</v>
      </c>
      <c r="L326" s="281"/>
      <c r="M326" s="260">
        <f t="shared" si="287"/>
        <v>0</v>
      </c>
      <c r="N326" s="192">
        <f t="shared" ref="N326:N331" si="290">M326*K326</f>
        <v>0</v>
      </c>
      <c r="O326" s="240">
        <f t="shared" ref="O326:O331" si="291">N326+J326</f>
        <v>0</v>
      </c>
      <c r="P326" s="53"/>
    </row>
    <row r="327" spans="1:16" x14ac:dyDescent="0.3">
      <c r="A327" s="23"/>
      <c r="B327" s="88"/>
      <c r="C327" s="9"/>
      <c r="D327" s="19" t="s">
        <v>230</v>
      </c>
      <c r="E327" s="43">
        <v>24</v>
      </c>
      <c r="F327" s="1">
        <v>0</v>
      </c>
      <c r="G327" s="48">
        <f t="shared" si="284"/>
        <v>24</v>
      </c>
      <c r="H327" s="3" t="s">
        <v>11</v>
      </c>
      <c r="I327" s="282"/>
      <c r="J327" s="192">
        <f t="shared" si="285"/>
        <v>0</v>
      </c>
      <c r="K327" s="191">
        <f t="shared" si="286"/>
        <v>121.60000000000001</v>
      </c>
      <c r="L327" s="281"/>
      <c r="M327" s="260">
        <f t="shared" si="287"/>
        <v>0</v>
      </c>
      <c r="N327" s="192">
        <f t="shared" si="290"/>
        <v>0</v>
      </c>
      <c r="O327" s="240">
        <f t="shared" si="291"/>
        <v>0</v>
      </c>
      <c r="P327" s="53"/>
    </row>
    <row r="328" spans="1:16" x14ac:dyDescent="0.3">
      <c r="A328" s="23"/>
      <c r="B328" s="88"/>
      <c r="C328" s="9"/>
      <c r="D328" s="19" t="s">
        <v>231</v>
      </c>
      <c r="E328" s="43">
        <v>30</v>
      </c>
      <c r="F328" s="1">
        <v>0</v>
      </c>
      <c r="G328" s="48">
        <f t="shared" si="284"/>
        <v>30</v>
      </c>
      <c r="H328" s="3" t="s">
        <v>11</v>
      </c>
      <c r="I328" s="282"/>
      <c r="J328" s="192">
        <f t="shared" si="285"/>
        <v>0</v>
      </c>
      <c r="K328" s="191">
        <f t="shared" si="286"/>
        <v>121.60000000000001</v>
      </c>
      <c r="L328" s="281"/>
      <c r="M328" s="260">
        <f t="shared" si="287"/>
        <v>0</v>
      </c>
      <c r="N328" s="192">
        <f t="shared" si="290"/>
        <v>0</v>
      </c>
      <c r="O328" s="240">
        <f t="shared" si="291"/>
        <v>0</v>
      </c>
      <c r="P328" s="53"/>
    </row>
    <row r="329" spans="1:16" x14ac:dyDescent="0.3">
      <c r="A329" s="23"/>
      <c r="B329" s="88"/>
      <c r="C329" s="9"/>
      <c r="D329" s="19" t="s">
        <v>232</v>
      </c>
      <c r="E329" s="43">
        <v>24</v>
      </c>
      <c r="F329" s="1">
        <v>0</v>
      </c>
      <c r="G329" s="48">
        <f t="shared" si="284"/>
        <v>24</v>
      </c>
      <c r="H329" s="3" t="s">
        <v>11</v>
      </c>
      <c r="I329" s="282"/>
      <c r="J329" s="192">
        <f t="shared" si="285"/>
        <v>0</v>
      </c>
      <c r="K329" s="191">
        <f t="shared" si="286"/>
        <v>121.60000000000001</v>
      </c>
      <c r="L329" s="281"/>
      <c r="M329" s="260">
        <f t="shared" si="287"/>
        <v>0</v>
      </c>
      <c r="N329" s="192">
        <f t="shared" si="290"/>
        <v>0</v>
      </c>
      <c r="O329" s="240">
        <f t="shared" si="291"/>
        <v>0</v>
      </c>
      <c r="P329" s="53"/>
    </row>
    <row r="330" spans="1:16" x14ac:dyDescent="0.3">
      <c r="A330" s="23"/>
      <c r="B330" s="88"/>
      <c r="C330" s="9"/>
      <c r="D330" s="19" t="s">
        <v>233</v>
      </c>
      <c r="E330" s="43">
        <v>30</v>
      </c>
      <c r="F330" s="1">
        <v>0</v>
      </c>
      <c r="G330" s="48">
        <f t="shared" si="284"/>
        <v>30</v>
      </c>
      <c r="H330" s="3" t="s">
        <v>11</v>
      </c>
      <c r="I330" s="282"/>
      <c r="J330" s="192">
        <f t="shared" si="285"/>
        <v>0</v>
      </c>
      <c r="K330" s="191">
        <f t="shared" si="286"/>
        <v>121.60000000000001</v>
      </c>
      <c r="L330" s="281"/>
      <c r="M330" s="260">
        <f t="shared" si="287"/>
        <v>0</v>
      </c>
      <c r="N330" s="192">
        <f t="shared" si="290"/>
        <v>0</v>
      </c>
      <c r="O330" s="240">
        <f t="shared" si="291"/>
        <v>0</v>
      </c>
      <c r="P330" s="53"/>
    </row>
    <row r="331" spans="1:16" x14ac:dyDescent="0.3">
      <c r="A331" s="23"/>
      <c r="B331" s="88"/>
      <c r="C331" s="9"/>
      <c r="D331" s="19" t="s">
        <v>234</v>
      </c>
      <c r="E331" s="43">
        <v>30</v>
      </c>
      <c r="F331" s="1">
        <v>0</v>
      </c>
      <c r="G331" s="48">
        <f t="shared" si="284"/>
        <v>30</v>
      </c>
      <c r="H331" s="3" t="s">
        <v>11</v>
      </c>
      <c r="I331" s="282"/>
      <c r="J331" s="192">
        <f t="shared" si="285"/>
        <v>0</v>
      </c>
      <c r="K331" s="191">
        <f t="shared" si="286"/>
        <v>121.60000000000001</v>
      </c>
      <c r="L331" s="281"/>
      <c r="M331" s="260">
        <f t="shared" si="287"/>
        <v>0</v>
      </c>
      <c r="N331" s="192">
        <f t="shared" si="290"/>
        <v>0</v>
      </c>
      <c r="O331" s="240">
        <f t="shared" si="291"/>
        <v>0</v>
      </c>
      <c r="P331" s="53"/>
    </row>
    <row r="332" spans="1:16" s="22" customFormat="1" x14ac:dyDescent="0.3">
      <c r="A332" s="23">
        <v>2</v>
      </c>
      <c r="B332" s="88"/>
      <c r="C332" s="8"/>
      <c r="D332" s="19" t="s">
        <v>235</v>
      </c>
      <c r="E332" s="43">
        <v>131</v>
      </c>
      <c r="F332" s="171">
        <v>0.1</v>
      </c>
      <c r="G332" s="48">
        <f t="shared" ref="G332:G337" si="292">E332+(E332*F332)</f>
        <v>144.1</v>
      </c>
      <c r="H332" s="3" t="s">
        <v>9</v>
      </c>
      <c r="I332" s="282"/>
      <c r="J332" s="192">
        <f t="shared" si="285"/>
        <v>0</v>
      </c>
      <c r="K332" s="191">
        <f t="shared" si="286"/>
        <v>121.60000000000001</v>
      </c>
      <c r="L332" s="281"/>
      <c r="M332" s="260">
        <f t="shared" ref="M332:M337" si="293">L332*G332</f>
        <v>0</v>
      </c>
      <c r="N332" s="192">
        <f t="shared" si="288"/>
        <v>0</v>
      </c>
      <c r="O332" s="248">
        <f t="shared" si="289"/>
        <v>0</v>
      </c>
      <c r="P332" s="53"/>
    </row>
    <row r="333" spans="1:16" x14ac:dyDescent="0.3">
      <c r="A333" s="23"/>
      <c r="B333" s="88"/>
      <c r="C333" s="8"/>
      <c r="D333" s="19" t="s">
        <v>236</v>
      </c>
      <c r="E333" s="43">
        <v>3</v>
      </c>
      <c r="F333" s="1">
        <v>0</v>
      </c>
      <c r="G333" s="48">
        <f>E333+(E333*F333)</f>
        <v>3</v>
      </c>
      <c r="H333" s="3" t="s">
        <v>11</v>
      </c>
      <c r="I333" s="282"/>
      <c r="J333" s="192">
        <f>I333*G333</f>
        <v>0</v>
      </c>
      <c r="K333" s="191">
        <f t="shared" si="286"/>
        <v>121.60000000000001</v>
      </c>
      <c r="L333" s="281"/>
      <c r="M333" s="260">
        <f>L333*G333</f>
        <v>0</v>
      </c>
      <c r="N333" s="192">
        <f>M333*K333</f>
        <v>0</v>
      </c>
      <c r="O333" s="248">
        <f>N333+J333</f>
        <v>0</v>
      </c>
      <c r="P333" s="53"/>
    </row>
    <row r="334" spans="1:16" x14ac:dyDescent="0.3">
      <c r="A334" s="23"/>
      <c r="B334" s="88"/>
      <c r="C334" s="8"/>
      <c r="D334" s="19" t="s">
        <v>237</v>
      </c>
      <c r="E334" s="43">
        <v>11</v>
      </c>
      <c r="F334" s="1">
        <v>0</v>
      </c>
      <c r="G334" s="48">
        <f>E334+(E334*F334)</f>
        <v>11</v>
      </c>
      <c r="H334" s="3" t="s">
        <v>11</v>
      </c>
      <c r="I334" s="282"/>
      <c r="J334" s="192">
        <f>I334*G334</f>
        <v>0</v>
      </c>
      <c r="K334" s="191">
        <f t="shared" si="286"/>
        <v>121.60000000000001</v>
      </c>
      <c r="L334" s="281"/>
      <c r="M334" s="260">
        <f>L334*G334</f>
        <v>0</v>
      </c>
      <c r="N334" s="192">
        <f>M334*K334</f>
        <v>0</v>
      </c>
      <c r="O334" s="248">
        <f>N334+J334</f>
        <v>0</v>
      </c>
      <c r="P334" s="53"/>
    </row>
    <row r="335" spans="1:16" x14ac:dyDescent="0.3">
      <c r="A335" s="23"/>
      <c r="B335" s="88"/>
      <c r="C335" s="8"/>
      <c r="D335" s="19" t="s">
        <v>238</v>
      </c>
      <c r="E335" s="43">
        <v>16</v>
      </c>
      <c r="F335" s="1">
        <v>0</v>
      </c>
      <c r="G335" s="48">
        <f>E335+(E335*F335)</f>
        <v>16</v>
      </c>
      <c r="H335" s="3" t="s">
        <v>11</v>
      </c>
      <c r="I335" s="282"/>
      <c r="J335" s="192">
        <f>I335*G335</f>
        <v>0</v>
      </c>
      <c r="K335" s="191">
        <f t="shared" si="286"/>
        <v>121.60000000000001</v>
      </c>
      <c r="L335" s="281"/>
      <c r="M335" s="260">
        <f>L335*G335</f>
        <v>0</v>
      </c>
      <c r="N335" s="192">
        <f>M335*K335</f>
        <v>0</v>
      </c>
      <c r="O335" s="248">
        <f>N335+J335</f>
        <v>0</v>
      </c>
      <c r="P335" s="53"/>
    </row>
    <row r="336" spans="1:16" x14ac:dyDescent="0.3">
      <c r="A336" s="23"/>
      <c r="B336" s="88"/>
      <c r="C336" s="8"/>
      <c r="D336" s="19" t="s">
        <v>239</v>
      </c>
      <c r="E336" s="43">
        <v>11</v>
      </c>
      <c r="F336" s="1">
        <v>0</v>
      </c>
      <c r="G336" s="48">
        <f>E336+(E336*F336)</f>
        <v>11</v>
      </c>
      <c r="H336" s="3" t="s">
        <v>11</v>
      </c>
      <c r="I336" s="282"/>
      <c r="J336" s="192">
        <f>I336*G336</f>
        <v>0</v>
      </c>
      <c r="K336" s="191">
        <f t="shared" si="286"/>
        <v>121.60000000000001</v>
      </c>
      <c r="L336" s="281"/>
      <c r="M336" s="260">
        <f>L336*G336</f>
        <v>0</v>
      </c>
      <c r="N336" s="192">
        <f>M336*K336</f>
        <v>0</v>
      </c>
      <c r="O336" s="248">
        <f>N336+J336</f>
        <v>0</v>
      </c>
      <c r="P336" s="53"/>
    </row>
    <row r="337" spans="1:16" s="22" customFormat="1" x14ac:dyDescent="0.3">
      <c r="A337" s="23">
        <v>3</v>
      </c>
      <c r="B337" s="88"/>
      <c r="C337" s="8"/>
      <c r="D337" s="19" t="s">
        <v>246</v>
      </c>
      <c r="E337" s="43">
        <v>252</v>
      </c>
      <c r="F337" s="171">
        <v>0.1</v>
      </c>
      <c r="G337" s="48">
        <f t="shared" si="292"/>
        <v>277.2</v>
      </c>
      <c r="H337" s="3" t="s">
        <v>9</v>
      </c>
      <c r="I337" s="282"/>
      <c r="J337" s="192">
        <f t="shared" ref="J337:J344" si="294">I337*G337</f>
        <v>0</v>
      </c>
      <c r="K337" s="191">
        <f>$K$5</f>
        <v>121.60000000000001</v>
      </c>
      <c r="L337" s="281"/>
      <c r="M337" s="260">
        <f t="shared" si="293"/>
        <v>0</v>
      </c>
      <c r="N337" s="192">
        <f t="shared" si="288"/>
        <v>0</v>
      </c>
      <c r="O337" s="248">
        <f t="shared" si="289"/>
        <v>0</v>
      </c>
      <c r="P337" s="53"/>
    </row>
    <row r="338" spans="1:16" x14ac:dyDescent="0.3">
      <c r="A338" s="23"/>
      <c r="B338" s="88"/>
      <c r="C338" s="8"/>
      <c r="D338" s="19" t="s">
        <v>247</v>
      </c>
      <c r="E338" s="43">
        <v>4</v>
      </c>
      <c r="F338" s="1">
        <v>0</v>
      </c>
      <c r="G338" s="48">
        <f t="shared" ref="G338:G343" si="295">E338+(E338*F338)</f>
        <v>4</v>
      </c>
      <c r="H338" s="3" t="s">
        <v>11</v>
      </c>
      <c r="I338" s="282"/>
      <c r="J338" s="192">
        <f t="shared" si="294"/>
        <v>0</v>
      </c>
      <c r="K338" s="191">
        <f t="shared" ref="K338:K353" si="296">$K$5</f>
        <v>121.60000000000001</v>
      </c>
      <c r="L338" s="281"/>
      <c r="M338" s="260">
        <f t="shared" ref="M338:M343" si="297">L338*G338</f>
        <v>0</v>
      </c>
      <c r="N338" s="192">
        <f t="shared" ref="N338:N343" si="298">M338*K338</f>
        <v>0</v>
      </c>
      <c r="O338" s="248">
        <f t="shared" ref="O338:O343" si="299">N338+J338</f>
        <v>0</v>
      </c>
      <c r="P338" s="53"/>
    </row>
    <row r="339" spans="1:16" x14ac:dyDescent="0.3">
      <c r="A339" s="23"/>
      <c r="B339" s="88"/>
      <c r="C339" s="8"/>
      <c r="D339" s="19" t="s">
        <v>248</v>
      </c>
      <c r="E339" s="43">
        <v>21</v>
      </c>
      <c r="F339" s="1">
        <v>0</v>
      </c>
      <c r="G339" s="48">
        <f t="shared" si="295"/>
        <v>21</v>
      </c>
      <c r="H339" s="3" t="s">
        <v>11</v>
      </c>
      <c r="I339" s="282"/>
      <c r="J339" s="192">
        <f t="shared" si="294"/>
        <v>0</v>
      </c>
      <c r="K339" s="191">
        <f t="shared" si="296"/>
        <v>121.60000000000001</v>
      </c>
      <c r="L339" s="281"/>
      <c r="M339" s="260">
        <f t="shared" si="297"/>
        <v>0</v>
      </c>
      <c r="N339" s="192">
        <f t="shared" si="298"/>
        <v>0</v>
      </c>
      <c r="O339" s="248">
        <f t="shared" si="299"/>
        <v>0</v>
      </c>
      <c r="P339" s="53"/>
    </row>
    <row r="340" spans="1:16" x14ac:dyDescent="0.3">
      <c r="A340" s="23"/>
      <c r="B340" s="88"/>
      <c r="C340" s="8"/>
      <c r="D340" s="19" t="s">
        <v>249</v>
      </c>
      <c r="E340" s="43">
        <v>26</v>
      </c>
      <c r="F340" s="1">
        <v>0</v>
      </c>
      <c r="G340" s="48">
        <f t="shared" si="295"/>
        <v>26</v>
      </c>
      <c r="H340" s="3" t="s">
        <v>11</v>
      </c>
      <c r="I340" s="282"/>
      <c r="J340" s="192">
        <f t="shared" si="294"/>
        <v>0</v>
      </c>
      <c r="K340" s="191">
        <f t="shared" si="296"/>
        <v>121.60000000000001</v>
      </c>
      <c r="L340" s="281"/>
      <c r="M340" s="260">
        <f t="shared" si="297"/>
        <v>0</v>
      </c>
      <c r="N340" s="192">
        <f t="shared" si="298"/>
        <v>0</v>
      </c>
      <c r="O340" s="248">
        <f t="shared" si="299"/>
        <v>0</v>
      </c>
      <c r="P340" s="53"/>
    </row>
    <row r="341" spans="1:16" x14ac:dyDescent="0.3">
      <c r="A341" s="23"/>
      <c r="B341" s="88"/>
      <c r="C341" s="8"/>
      <c r="D341" s="19" t="s">
        <v>250</v>
      </c>
      <c r="E341" s="43">
        <v>21</v>
      </c>
      <c r="F341" s="1">
        <v>0</v>
      </c>
      <c r="G341" s="48">
        <f t="shared" si="295"/>
        <v>21</v>
      </c>
      <c r="H341" s="3" t="s">
        <v>11</v>
      </c>
      <c r="I341" s="282"/>
      <c r="J341" s="192">
        <f t="shared" si="294"/>
        <v>0</v>
      </c>
      <c r="K341" s="191">
        <f t="shared" si="296"/>
        <v>121.60000000000001</v>
      </c>
      <c r="L341" s="281"/>
      <c r="M341" s="260">
        <f t="shared" si="297"/>
        <v>0</v>
      </c>
      <c r="N341" s="192">
        <f t="shared" si="298"/>
        <v>0</v>
      </c>
      <c r="O341" s="248">
        <f t="shared" si="299"/>
        <v>0</v>
      </c>
      <c r="P341" s="53"/>
    </row>
    <row r="342" spans="1:16" x14ac:dyDescent="0.3">
      <c r="A342" s="23"/>
      <c r="B342" s="88"/>
      <c r="C342" s="8"/>
      <c r="D342" s="19" t="s">
        <v>251</v>
      </c>
      <c r="E342" s="43">
        <v>26</v>
      </c>
      <c r="F342" s="1">
        <v>0</v>
      </c>
      <c r="G342" s="48">
        <f t="shared" si="295"/>
        <v>26</v>
      </c>
      <c r="H342" s="3" t="s">
        <v>11</v>
      </c>
      <c r="I342" s="282"/>
      <c r="J342" s="192">
        <f t="shared" si="294"/>
        <v>0</v>
      </c>
      <c r="K342" s="191">
        <f t="shared" si="296"/>
        <v>121.60000000000001</v>
      </c>
      <c r="L342" s="281"/>
      <c r="M342" s="260">
        <f t="shared" si="297"/>
        <v>0</v>
      </c>
      <c r="N342" s="192">
        <f t="shared" si="298"/>
        <v>0</v>
      </c>
      <c r="O342" s="248">
        <f t="shared" si="299"/>
        <v>0</v>
      </c>
      <c r="P342" s="53"/>
    </row>
    <row r="343" spans="1:16" x14ac:dyDescent="0.3">
      <c r="A343" s="23"/>
      <c r="B343" s="88"/>
      <c r="C343" s="8"/>
      <c r="D343" s="19" t="s">
        <v>252</v>
      </c>
      <c r="E343" s="43">
        <v>26</v>
      </c>
      <c r="F343" s="1">
        <v>0</v>
      </c>
      <c r="G343" s="48">
        <f t="shared" si="295"/>
        <v>26</v>
      </c>
      <c r="H343" s="3" t="s">
        <v>11</v>
      </c>
      <c r="I343" s="282"/>
      <c r="J343" s="192">
        <f t="shared" si="294"/>
        <v>0</v>
      </c>
      <c r="K343" s="191">
        <f t="shared" si="296"/>
        <v>121.60000000000001</v>
      </c>
      <c r="L343" s="281"/>
      <c r="M343" s="260">
        <f t="shared" si="297"/>
        <v>0</v>
      </c>
      <c r="N343" s="192">
        <f t="shared" si="298"/>
        <v>0</v>
      </c>
      <c r="O343" s="248">
        <f t="shared" si="299"/>
        <v>0</v>
      </c>
      <c r="P343" s="53"/>
    </row>
    <row r="344" spans="1:16" s="22" customFormat="1" x14ac:dyDescent="0.3">
      <c r="A344" s="23">
        <v>4</v>
      </c>
      <c r="B344" s="88"/>
      <c r="C344" s="8"/>
      <c r="D344" s="19" t="s">
        <v>253</v>
      </c>
      <c r="E344" s="43">
        <v>187</v>
      </c>
      <c r="F344" s="171">
        <v>0.1</v>
      </c>
      <c r="G344" s="48">
        <f t="shared" ref="G344:G353" si="300">E344+(E344*F344)</f>
        <v>205.7</v>
      </c>
      <c r="H344" s="3" t="s">
        <v>9</v>
      </c>
      <c r="I344" s="282"/>
      <c r="J344" s="192">
        <f t="shared" si="294"/>
        <v>0</v>
      </c>
      <c r="K344" s="191">
        <f t="shared" si="296"/>
        <v>121.60000000000001</v>
      </c>
      <c r="L344" s="281"/>
      <c r="M344" s="260">
        <f t="shared" ref="M344:M353" si="301">L344*G344</f>
        <v>0</v>
      </c>
      <c r="N344" s="192">
        <f t="shared" ref="N344:N353" si="302">M344*K344</f>
        <v>0</v>
      </c>
      <c r="O344" s="248">
        <f t="shared" ref="O344:O353" si="303">N344+J344</f>
        <v>0</v>
      </c>
      <c r="P344" s="53"/>
    </row>
    <row r="345" spans="1:16" x14ac:dyDescent="0.3">
      <c r="A345" s="23"/>
      <c r="B345" s="88"/>
      <c r="C345" s="8"/>
      <c r="D345" s="19" t="s">
        <v>254</v>
      </c>
      <c r="E345" s="43">
        <v>4</v>
      </c>
      <c r="F345" s="1">
        <v>0</v>
      </c>
      <c r="G345" s="48">
        <f>E345+(E345*F345)</f>
        <v>4</v>
      </c>
      <c r="H345" s="3" t="s">
        <v>11</v>
      </c>
      <c r="I345" s="282"/>
      <c r="J345" s="192">
        <f t="shared" ref="J345:J352" si="304">I345*G345</f>
        <v>0</v>
      </c>
      <c r="K345" s="191">
        <f t="shared" si="296"/>
        <v>121.60000000000001</v>
      </c>
      <c r="L345" s="281"/>
      <c r="M345" s="260">
        <f>L345*G345</f>
        <v>0</v>
      </c>
      <c r="N345" s="192">
        <f>M345*K345</f>
        <v>0</v>
      </c>
      <c r="O345" s="248">
        <f>N345+J345</f>
        <v>0</v>
      </c>
      <c r="P345" s="53"/>
    </row>
    <row r="346" spans="1:16" x14ac:dyDescent="0.3">
      <c r="A346" s="23"/>
      <c r="B346" s="88"/>
      <c r="C346" s="8"/>
      <c r="D346" s="19" t="s">
        <v>255</v>
      </c>
      <c r="E346" s="43">
        <v>15</v>
      </c>
      <c r="F346" s="1">
        <v>0</v>
      </c>
      <c r="G346" s="48">
        <f>E346+(E346*F346)</f>
        <v>15</v>
      </c>
      <c r="H346" s="3" t="s">
        <v>11</v>
      </c>
      <c r="I346" s="282"/>
      <c r="J346" s="192">
        <f t="shared" si="304"/>
        <v>0</v>
      </c>
      <c r="K346" s="191">
        <f t="shared" si="296"/>
        <v>121.60000000000001</v>
      </c>
      <c r="L346" s="281"/>
      <c r="M346" s="260">
        <f>L346*G346</f>
        <v>0</v>
      </c>
      <c r="N346" s="192">
        <f>M346*K346</f>
        <v>0</v>
      </c>
      <c r="O346" s="248">
        <f>N346+J346</f>
        <v>0</v>
      </c>
      <c r="P346" s="53"/>
    </row>
    <row r="347" spans="1:16" x14ac:dyDescent="0.3">
      <c r="A347" s="23"/>
      <c r="B347" s="88"/>
      <c r="C347" s="8"/>
      <c r="D347" s="19" t="s">
        <v>256</v>
      </c>
      <c r="E347" s="43">
        <v>23</v>
      </c>
      <c r="F347" s="1">
        <v>0</v>
      </c>
      <c r="G347" s="48">
        <f>E347+(E347*F347)</f>
        <v>23</v>
      </c>
      <c r="H347" s="3" t="s">
        <v>11</v>
      </c>
      <c r="I347" s="282"/>
      <c r="J347" s="192">
        <f t="shared" si="304"/>
        <v>0</v>
      </c>
      <c r="K347" s="191">
        <f t="shared" si="296"/>
        <v>121.60000000000001</v>
      </c>
      <c r="L347" s="281"/>
      <c r="M347" s="260">
        <f>L347*G347</f>
        <v>0</v>
      </c>
      <c r="N347" s="192">
        <f>M347*K347</f>
        <v>0</v>
      </c>
      <c r="O347" s="248">
        <f>N347+J347</f>
        <v>0</v>
      </c>
      <c r="P347" s="53"/>
    </row>
    <row r="348" spans="1:16" x14ac:dyDescent="0.3">
      <c r="A348" s="23"/>
      <c r="B348" s="88"/>
      <c r="C348" s="8"/>
      <c r="D348" s="19" t="s">
        <v>257</v>
      </c>
      <c r="E348" s="43">
        <v>15</v>
      </c>
      <c r="F348" s="1">
        <v>0</v>
      </c>
      <c r="G348" s="48">
        <f>E348+(E348*F348)</f>
        <v>15</v>
      </c>
      <c r="H348" s="3" t="s">
        <v>11</v>
      </c>
      <c r="I348" s="282"/>
      <c r="J348" s="192">
        <f t="shared" si="304"/>
        <v>0</v>
      </c>
      <c r="K348" s="191">
        <f t="shared" si="296"/>
        <v>121.60000000000001</v>
      </c>
      <c r="L348" s="281"/>
      <c r="M348" s="260">
        <f>L348*G348</f>
        <v>0</v>
      </c>
      <c r="N348" s="192">
        <f>M348*K348</f>
        <v>0</v>
      </c>
      <c r="O348" s="248">
        <f>N348+J348</f>
        <v>0</v>
      </c>
      <c r="P348" s="53"/>
    </row>
    <row r="349" spans="1:16" s="22" customFormat="1" x14ac:dyDescent="0.3">
      <c r="A349" s="23">
        <v>5</v>
      </c>
      <c r="B349" s="88"/>
      <c r="C349" s="8"/>
      <c r="D349" s="19" t="s">
        <v>267</v>
      </c>
      <c r="E349" s="43">
        <v>855</v>
      </c>
      <c r="F349" s="171">
        <v>0.1</v>
      </c>
      <c r="G349" s="48">
        <f t="shared" si="300"/>
        <v>940.5</v>
      </c>
      <c r="H349" s="3" t="s">
        <v>9</v>
      </c>
      <c r="I349" s="282"/>
      <c r="J349" s="192">
        <f t="shared" si="304"/>
        <v>0</v>
      </c>
      <c r="K349" s="191">
        <f t="shared" si="296"/>
        <v>121.60000000000001</v>
      </c>
      <c r="L349" s="281"/>
      <c r="M349" s="260">
        <f t="shared" si="301"/>
        <v>0</v>
      </c>
      <c r="N349" s="192">
        <f t="shared" si="302"/>
        <v>0</v>
      </c>
      <c r="O349" s="248">
        <f t="shared" si="303"/>
        <v>0</v>
      </c>
      <c r="P349" s="53"/>
    </row>
    <row r="350" spans="1:16" x14ac:dyDescent="0.3">
      <c r="A350" s="23"/>
      <c r="B350" s="88"/>
      <c r="C350" s="8"/>
      <c r="D350" s="19" t="s">
        <v>268</v>
      </c>
      <c r="E350" s="43">
        <v>69</v>
      </c>
      <c r="F350" s="1">
        <v>0</v>
      </c>
      <c r="G350" s="48">
        <f>E350+(E350*F350)</f>
        <v>69</v>
      </c>
      <c r="H350" s="3" t="s">
        <v>11</v>
      </c>
      <c r="I350" s="282"/>
      <c r="J350" s="192">
        <f t="shared" si="304"/>
        <v>0</v>
      </c>
      <c r="K350" s="191">
        <f>$K$5</f>
        <v>121.60000000000001</v>
      </c>
      <c r="L350" s="281"/>
      <c r="M350" s="260">
        <f>L350*G350</f>
        <v>0</v>
      </c>
      <c r="N350" s="192">
        <f>M350*K350</f>
        <v>0</v>
      </c>
      <c r="O350" s="248">
        <f>N350+J350</f>
        <v>0</v>
      </c>
      <c r="P350" s="53"/>
    </row>
    <row r="351" spans="1:16" x14ac:dyDescent="0.3">
      <c r="A351" s="23"/>
      <c r="B351" s="88"/>
      <c r="C351" s="8"/>
      <c r="D351" s="19" t="s">
        <v>269</v>
      </c>
      <c r="E351" s="43">
        <v>86</v>
      </c>
      <c r="F351" s="1">
        <v>0</v>
      </c>
      <c r="G351" s="48">
        <f>E351+(E351*F351)</f>
        <v>86</v>
      </c>
      <c r="H351" s="3" t="s">
        <v>11</v>
      </c>
      <c r="I351" s="282"/>
      <c r="J351" s="192">
        <f t="shared" si="304"/>
        <v>0</v>
      </c>
      <c r="K351" s="191">
        <f>$K$5</f>
        <v>121.60000000000001</v>
      </c>
      <c r="L351" s="281"/>
      <c r="M351" s="260">
        <f>L351*G351</f>
        <v>0</v>
      </c>
      <c r="N351" s="192">
        <f>M351*K351</f>
        <v>0</v>
      </c>
      <c r="O351" s="248">
        <f>N351+J351</f>
        <v>0</v>
      </c>
      <c r="P351" s="53"/>
    </row>
    <row r="352" spans="1:16" x14ac:dyDescent="0.3">
      <c r="A352" s="23"/>
      <c r="B352" s="88"/>
      <c r="C352" s="8"/>
      <c r="D352" s="19" t="s">
        <v>270</v>
      </c>
      <c r="E352" s="43">
        <v>128</v>
      </c>
      <c r="F352" s="1">
        <v>0</v>
      </c>
      <c r="G352" s="48">
        <f>E352+(E352*F352)</f>
        <v>128</v>
      </c>
      <c r="H352" s="3" t="s">
        <v>11</v>
      </c>
      <c r="I352" s="282"/>
      <c r="J352" s="192">
        <f t="shared" si="304"/>
        <v>0</v>
      </c>
      <c r="K352" s="191">
        <f>$K$5</f>
        <v>121.60000000000001</v>
      </c>
      <c r="L352" s="281"/>
      <c r="M352" s="260">
        <f>L352*G352</f>
        <v>0</v>
      </c>
      <c r="N352" s="192">
        <f>M352*K352</f>
        <v>0</v>
      </c>
      <c r="O352" s="248">
        <f>N352+J352</f>
        <v>0</v>
      </c>
      <c r="P352" s="53"/>
    </row>
    <row r="353" spans="1:19" s="22" customFormat="1" x14ac:dyDescent="0.3">
      <c r="A353" s="23">
        <v>6</v>
      </c>
      <c r="B353" s="88"/>
      <c r="C353" s="8"/>
      <c r="D353" s="19" t="s">
        <v>271</v>
      </c>
      <c r="E353" s="43">
        <v>13</v>
      </c>
      <c r="F353" s="171">
        <v>0.1</v>
      </c>
      <c r="G353" s="48">
        <f t="shared" si="300"/>
        <v>14.3</v>
      </c>
      <c r="H353" s="3" t="s">
        <v>9</v>
      </c>
      <c r="I353" s="282"/>
      <c r="J353" s="192">
        <f t="shared" ref="J353" si="305">I353*G353</f>
        <v>0</v>
      </c>
      <c r="K353" s="191">
        <f t="shared" si="296"/>
        <v>121.60000000000001</v>
      </c>
      <c r="L353" s="281"/>
      <c r="M353" s="260">
        <f t="shared" si="301"/>
        <v>0</v>
      </c>
      <c r="N353" s="192">
        <f t="shared" si="302"/>
        <v>0</v>
      </c>
      <c r="O353" s="248">
        <f t="shared" si="303"/>
        <v>0</v>
      </c>
      <c r="P353" s="53"/>
    </row>
    <row r="354" spans="1:19" x14ac:dyDescent="0.3">
      <c r="A354" s="23"/>
      <c r="B354" s="88"/>
      <c r="C354" s="8"/>
      <c r="D354" s="19" t="s">
        <v>272</v>
      </c>
      <c r="E354" s="43">
        <v>1</v>
      </c>
      <c r="F354" s="1">
        <v>0</v>
      </c>
      <c r="G354" s="48">
        <f>E354+(E354*F354)</f>
        <v>1</v>
      </c>
      <c r="H354" s="3" t="s">
        <v>11</v>
      </c>
      <c r="I354" s="282"/>
      <c r="J354" s="192">
        <f>I354*G354</f>
        <v>0</v>
      </c>
      <c r="K354" s="191">
        <f>$K$5</f>
        <v>121.60000000000001</v>
      </c>
      <c r="L354" s="281"/>
      <c r="M354" s="260">
        <f>L354*G354</f>
        <v>0</v>
      </c>
      <c r="N354" s="192">
        <f>M354*K354</f>
        <v>0</v>
      </c>
      <c r="O354" s="248">
        <f>N354+J354</f>
        <v>0</v>
      </c>
      <c r="P354" s="53"/>
    </row>
    <row r="355" spans="1:19" x14ac:dyDescent="0.3">
      <c r="A355" s="23"/>
      <c r="B355" s="88"/>
      <c r="C355" s="8"/>
      <c r="D355" s="19" t="s">
        <v>273</v>
      </c>
      <c r="E355" s="43">
        <v>2</v>
      </c>
      <c r="F355" s="1">
        <v>0</v>
      </c>
      <c r="G355" s="48">
        <f>E355+(E355*F355)</f>
        <v>2</v>
      </c>
      <c r="H355" s="3" t="s">
        <v>11</v>
      </c>
      <c r="I355" s="282"/>
      <c r="J355" s="192">
        <f>I355*G355</f>
        <v>0</v>
      </c>
      <c r="K355" s="191">
        <f>$K$5</f>
        <v>121.60000000000001</v>
      </c>
      <c r="L355" s="281"/>
      <c r="M355" s="260">
        <f>L355*G355</f>
        <v>0</v>
      </c>
      <c r="N355" s="192">
        <f>M355*K355</f>
        <v>0</v>
      </c>
      <c r="O355" s="248">
        <f>N355+J355</f>
        <v>0</v>
      </c>
      <c r="P355" s="53"/>
    </row>
    <row r="356" spans="1:19" x14ac:dyDescent="0.3">
      <c r="A356" s="23"/>
      <c r="B356" s="88"/>
      <c r="C356" s="8"/>
      <c r="D356" s="19" t="s">
        <v>274</v>
      </c>
      <c r="E356" s="43">
        <v>2</v>
      </c>
      <c r="F356" s="1">
        <v>0</v>
      </c>
      <c r="G356" s="48">
        <f>E356+(E356*F356)</f>
        <v>2</v>
      </c>
      <c r="H356" s="3" t="s">
        <v>11</v>
      </c>
      <c r="I356" s="282"/>
      <c r="J356" s="192">
        <f>I356*G356</f>
        <v>0</v>
      </c>
      <c r="K356" s="191">
        <f>$K$5</f>
        <v>121.60000000000001</v>
      </c>
      <c r="L356" s="281"/>
      <c r="M356" s="260">
        <f>L356*G356</f>
        <v>0</v>
      </c>
      <c r="N356" s="192">
        <f>M356*K356</f>
        <v>0</v>
      </c>
      <c r="O356" s="248">
        <f>N356+J356</f>
        <v>0</v>
      </c>
      <c r="P356" s="53"/>
    </row>
    <row r="357" spans="1:19" x14ac:dyDescent="0.3">
      <c r="A357" s="23"/>
      <c r="B357" s="88"/>
      <c r="C357" s="8"/>
      <c r="D357" s="19" t="s">
        <v>275</v>
      </c>
      <c r="E357" s="43">
        <v>2</v>
      </c>
      <c r="F357" s="1">
        <v>0</v>
      </c>
      <c r="G357" s="48">
        <f>E357+(E357*F357)</f>
        <v>2</v>
      </c>
      <c r="H357" s="3" t="s">
        <v>11</v>
      </c>
      <c r="I357" s="282"/>
      <c r="J357" s="192">
        <f>I357*G357</f>
        <v>0</v>
      </c>
      <c r="K357" s="191">
        <f>$K$5</f>
        <v>121.60000000000001</v>
      </c>
      <c r="L357" s="281"/>
      <c r="M357" s="260">
        <f>L357*G357</f>
        <v>0</v>
      </c>
      <c r="N357" s="192">
        <f>M357*K357</f>
        <v>0</v>
      </c>
      <c r="O357" s="248">
        <f>N357+J357</f>
        <v>0</v>
      </c>
      <c r="P357" s="53"/>
    </row>
    <row r="358" spans="1:19" s="22" customFormat="1" x14ac:dyDescent="0.3">
      <c r="A358" s="23">
        <v>7</v>
      </c>
      <c r="B358" s="88"/>
      <c r="C358" s="8"/>
      <c r="D358" s="19" t="s">
        <v>205</v>
      </c>
      <c r="E358" s="43">
        <v>1736</v>
      </c>
      <c r="F358" s="171">
        <v>0.1</v>
      </c>
      <c r="G358" s="172">
        <f t="shared" ref="G358" si="306">E358+(E358*F358)</f>
        <v>1909.6</v>
      </c>
      <c r="H358" s="131" t="s">
        <v>9</v>
      </c>
      <c r="I358" s="282"/>
      <c r="J358" s="210">
        <f t="shared" ref="J358" si="307">I358*G358</f>
        <v>0</v>
      </c>
      <c r="K358" s="209">
        <f t="shared" ref="K358" si="308">$K$5</f>
        <v>121.60000000000001</v>
      </c>
      <c r="L358" s="281"/>
      <c r="M358" s="263">
        <f t="shared" ref="M358" si="309">L358*G358</f>
        <v>0</v>
      </c>
      <c r="N358" s="210">
        <f t="shared" si="288"/>
        <v>0</v>
      </c>
      <c r="O358" s="249">
        <f t="shared" si="289"/>
        <v>0</v>
      </c>
      <c r="P358" s="53"/>
    </row>
    <row r="359" spans="1:19" ht="15" thickBot="1" x14ac:dyDescent="0.35">
      <c r="A359" s="25"/>
      <c r="B359" s="28"/>
      <c r="C359" s="28"/>
      <c r="D359" s="7"/>
      <c r="E359" s="45"/>
      <c r="F359" s="187"/>
      <c r="G359" s="188"/>
      <c r="H359" s="189"/>
      <c r="I359" s="282"/>
      <c r="J359" s="211"/>
      <c r="K359" s="211"/>
      <c r="L359" s="281"/>
      <c r="M359" s="264"/>
      <c r="N359" s="211"/>
      <c r="O359" s="242"/>
      <c r="P359" s="53"/>
    </row>
    <row r="360" spans="1:19" ht="20.100000000000001" customHeight="1" thickBot="1" x14ac:dyDescent="0.35">
      <c r="A360" s="369" t="s">
        <v>17</v>
      </c>
      <c r="B360" s="370"/>
      <c r="C360" s="370"/>
      <c r="D360" s="371" t="s">
        <v>17</v>
      </c>
      <c r="E360" s="46"/>
      <c r="F360" s="171"/>
      <c r="G360" s="172"/>
      <c r="H360" s="174"/>
      <c r="I360" s="282"/>
      <c r="J360" s="211"/>
      <c r="K360" s="211"/>
      <c r="L360" s="281"/>
      <c r="M360" s="264"/>
      <c r="N360" s="211"/>
      <c r="O360" s="242"/>
      <c r="P360" s="53"/>
    </row>
    <row r="361" spans="1:19" x14ac:dyDescent="0.3">
      <c r="A361" s="23">
        <v>1</v>
      </c>
      <c r="B361" s="88"/>
      <c r="C361" s="9"/>
      <c r="D361" s="4" t="s">
        <v>171</v>
      </c>
      <c r="E361" s="82">
        <v>1</v>
      </c>
      <c r="F361" s="171">
        <v>0</v>
      </c>
      <c r="G361" s="172">
        <f t="shared" ref="G361:G363" si="310">E361+(E361*F361)</f>
        <v>1</v>
      </c>
      <c r="H361" s="131" t="s">
        <v>11</v>
      </c>
      <c r="I361" s="282"/>
      <c r="J361" s="210">
        <f t="shared" ref="J361:J362" si="311">I361*G361</f>
        <v>0</v>
      </c>
      <c r="K361" s="209">
        <f t="shared" ref="K361:K369" si="312">$K$5</f>
        <v>121.60000000000001</v>
      </c>
      <c r="L361" s="281"/>
      <c r="M361" s="263">
        <f t="shared" ref="M361:M362" si="313">L361*G361</f>
        <v>0</v>
      </c>
      <c r="N361" s="211">
        <f t="shared" ref="N361:N362" si="314">K361*M361</f>
        <v>0</v>
      </c>
      <c r="O361" s="241">
        <f t="shared" ref="O361:O362" si="315">J361+N361</f>
        <v>0</v>
      </c>
      <c r="P361" s="53"/>
    </row>
    <row r="362" spans="1:19" x14ac:dyDescent="0.3">
      <c r="A362" s="23">
        <v>2</v>
      </c>
      <c r="B362" s="88"/>
      <c r="C362" s="9"/>
      <c r="D362" s="4" t="s">
        <v>172</v>
      </c>
      <c r="E362" s="82">
        <v>37</v>
      </c>
      <c r="F362" s="171">
        <v>0</v>
      </c>
      <c r="G362" s="172">
        <f t="shared" si="310"/>
        <v>37</v>
      </c>
      <c r="H362" s="131" t="s">
        <v>11</v>
      </c>
      <c r="I362" s="282"/>
      <c r="J362" s="210">
        <f t="shared" si="311"/>
        <v>0</v>
      </c>
      <c r="K362" s="209">
        <f t="shared" si="312"/>
        <v>121.60000000000001</v>
      </c>
      <c r="L362" s="281"/>
      <c r="M362" s="263">
        <f t="shared" si="313"/>
        <v>0</v>
      </c>
      <c r="N362" s="211">
        <f t="shared" si="314"/>
        <v>0</v>
      </c>
      <c r="O362" s="241">
        <f t="shared" si="315"/>
        <v>0</v>
      </c>
      <c r="P362" s="53"/>
    </row>
    <row r="363" spans="1:19" x14ac:dyDescent="0.3">
      <c r="A363" s="23">
        <v>3</v>
      </c>
      <c r="B363" s="88"/>
      <c r="C363" s="8"/>
      <c r="D363" s="4" t="s">
        <v>173</v>
      </c>
      <c r="E363" s="82">
        <v>2</v>
      </c>
      <c r="F363" s="171">
        <v>0</v>
      </c>
      <c r="G363" s="172">
        <f t="shared" si="310"/>
        <v>2</v>
      </c>
      <c r="H363" s="131" t="s">
        <v>11</v>
      </c>
      <c r="I363" s="282"/>
      <c r="J363" s="210">
        <f>I363*G363</f>
        <v>0</v>
      </c>
      <c r="K363" s="209">
        <f t="shared" si="312"/>
        <v>121.60000000000001</v>
      </c>
      <c r="L363" s="281"/>
      <c r="M363" s="263">
        <f>L363*G363</f>
        <v>0</v>
      </c>
      <c r="N363" s="211">
        <f>K363*M363</f>
        <v>0</v>
      </c>
      <c r="O363" s="241">
        <f>J363+N363</f>
        <v>0</v>
      </c>
      <c r="P363" s="53"/>
    </row>
    <row r="364" spans="1:19" x14ac:dyDescent="0.3">
      <c r="A364" s="23">
        <v>4</v>
      </c>
      <c r="B364" s="88"/>
      <c r="C364" s="190"/>
      <c r="D364" s="11" t="s">
        <v>174</v>
      </c>
      <c r="E364" s="82">
        <v>1</v>
      </c>
      <c r="F364" s="171">
        <v>0</v>
      </c>
      <c r="G364" s="172">
        <f>E364+(E364*F364)</f>
        <v>1</v>
      </c>
      <c r="H364" s="131" t="s">
        <v>11</v>
      </c>
      <c r="I364" s="282"/>
      <c r="J364" s="210">
        <f>I364*G364</f>
        <v>0</v>
      </c>
      <c r="K364" s="209">
        <f t="shared" si="312"/>
        <v>121.60000000000001</v>
      </c>
      <c r="L364" s="281"/>
      <c r="M364" s="263">
        <f>L364*G364</f>
        <v>0</v>
      </c>
      <c r="N364" s="211">
        <f>K364*M364</f>
        <v>0</v>
      </c>
      <c r="O364" s="241">
        <f>J364+N364</f>
        <v>0</v>
      </c>
      <c r="P364" s="53"/>
    </row>
    <row r="365" spans="1:19" s="22" customFormat="1" x14ac:dyDescent="0.3">
      <c r="A365" s="23">
        <v>5</v>
      </c>
      <c r="B365" s="88"/>
      <c r="C365" s="9"/>
      <c r="D365" s="19" t="s">
        <v>175</v>
      </c>
      <c r="E365" s="43">
        <v>8</v>
      </c>
      <c r="F365" s="186">
        <v>0</v>
      </c>
      <c r="G365" s="172">
        <f t="shared" ref="G365" si="316">E365+(E365*F365)</f>
        <v>8</v>
      </c>
      <c r="H365" s="131" t="s">
        <v>11</v>
      </c>
      <c r="I365" s="282"/>
      <c r="J365" s="210">
        <f>I365*G365</f>
        <v>0</v>
      </c>
      <c r="K365" s="209">
        <f t="shared" si="312"/>
        <v>121.60000000000001</v>
      </c>
      <c r="L365" s="281"/>
      <c r="M365" s="263">
        <f>L365*G365</f>
        <v>0</v>
      </c>
      <c r="N365" s="211">
        <f>K365*M365</f>
        <v>0</v>
      </c>
      <c r="O365" s="241">
        <f>J365+N365</f>
        <v>0</v>
      </c>
      <c r="P365" s="53"/>
      <c r="Q365" s="12"/>
      <c r="S365" s="12"/>
    </row>
    <row r="366" spans="1:19" ht="28.8" x14ac:dyDescent="0.3">
      <c r="A366" s="23">
        <v>6</v>
      </c>
      <c r="B366" s="88"/>
      <c r="C366" s="9"/>
      <c r="D366" s="4" t="s">
        <v>176</v>
      </c>
      <c r="E366" s="82">
        <v>8</v>
      </c>
      <c r="F366" s="171">
        <v>0</v>
      </c>
      <c r="G366" s="172">
        <f t="shared" ref="G366:G369" si="317">E366+(E366*F366)</f>
        <v>8</v>
      </c>
      <c r="H366" s="131" t="s">
        <v>11</v>
      </c>
      <c r="I366" s="282"/>
      <c r="J366" s="210">
        <f t="shared" ref="J366:J369" si="318">I366*G366</f>
        <v>0</v>
      </c>
      <c r="K366" s="209">
        <f t="shared" si="312"/>
        <v>121.60000000000001</v>
      </c>
      <c r="L366" s="281"/>
      <c r="M366" s="263">
        <f t="shared" ref="M366:M369" si="319">L366*G366</f>
        <v>0</v>
      </c>
      <c r="N366" s="211">
        <f t="shared" ref="N366:N369" si="320">K366*M366</f>
        <v>0</v>
      </c>
      <c r="O366" s="241">
        <f t="shared" ref="O366:O369" si="321">J366+N366</f>
        <v>0</v>
      </c>
      <c r="P366" s="53"/>
    </row>
    <row r="367" spans="1:19" x14ac:dyDescent="0.3">
      <c r="A367" s="23">
        <v>7</v>
      </c>
      <c r="B367" s="88"/>
      <c r="C367" s="9"/>
      <c r="D367" s="4" t="s">
        <v>177</v>
      </c>
      <c r="E367" s="82">
        <v>4</v>
      </c>
      <c r="F367" s="171">
        <v>0</v>
      </c>
      <c r="G367" s="172">
        <f t="shared" ref="G367" si="322">E367+(E367*F367)</f>
        <v>4</v>
      </c>
      <c r="H367" s="131" t="s">
        <v>11</v>
      </c>
      <c r="I367" s="282"/>
      <c r="J367" s="210">
        <f t="shared" ref="J367" si="323">I367*G367</f>
        <v>0</v>
      </c>
      <c r="K367" s="209">
        <f t="shared" si="312"/>
        <v>121.60000000000001</v>
      </c>
      <c r="L367" s="281"/>
      <c r="M367" s="263">
        <f t="shared" ref="M367" si="324">L367*G367</f>
        <v>0</v>
      </c>
      <c r="N367" s="211">
        <f t="shared" ref="N367" si="325">K367*M367</f>
        <v>0</v>
      </c>
      <c r="O367" s="241">
        <f t="shared" ref="O367" si="326">J367+N367</f>
        <v>0</v>
      </c>
      <c r="P367" s="53"/>
    </row>
    <row r="368" spans="1:19" x14ac:dyDescent="0.3">
      <c r="A368" s="23">
        <v>8</v>
      </c>
      <c r="B368" s="88"/>
      <c r="C368" s="9"/>
      <c r="D368" s="4" t="s">
        <v>170</v>
      </c>
      <c r="E368" s="82">
        <v>1</v>
      </c>
      <c r="F368" s="171">
        <v>0</v>
      </c>
      <c r="G368" s="172">
        <f>E368+(E368*F368)</f>
        <v>1</v>
      </c>
      <c r="H368" s="131" t="s">
        <v>11</v>
      </c>
      <c r="I368" s="282"/>
      <c r="J368" s="210">
        <f>I368*G368</f>
        <v>0</v>
      </c>
      <c r="K368" s="209">
        <f t="shared" si="312"/>
        <v>121.60000000000001</v>
      </c>
      <c r="L368" s="281"/>
      <c r="M368" s="263">
        <f>L368*G368</f>
        <v>0</v>
      </c>
      <c r="N368" s="211">
        <f>K368*M368</f>
        <v>0</v>
      </c>
      <c r="O368" s="241">
        <f>J368+N368</f>
        <v>0</v>
      </c>
      <c r="P368" s="53"/>
    </row>
    <row r="369" spans="1:19" x14ac:dyDescent="0.3">
      <c r="A369" s="23">
        <v>9</v>
      </c>
      <c r="B369" s="88"/>
      <c r="C369" s="9"/>
      <c r="D369" s="4" t="s">
        <v>215</v>
      </c>
      <c r="E369" s="82">
        <v>59</v>
      </c>
      <c r="F369" s="171">
        <v>0</v>
      </c>
      <c r="G369" s="172">
        <f t="shared" si="317"/>
        <v>59</v>
      </c>
      <c r="H369" s="131" t="s">
        <v>11</v>
      </c>
      <c r="I369" s="282"/>
      <c r="J369" s="210">
        <f t="shared" si="318"/>
        <v>0</v>
      </c>
      <c r="K369" s="209">
        <f t="shared" si="312"/>
        <v>121.60000000000001</v>
      </c>
      <c r="L369" s="281"/>
      <c r="M369" s="263">
        <f t="shared" si="319"/>
        <v>0</v>
      </c>
      <c r="N369" s="211">
        <f t="shared" si="320"/>
        <v>0</v>
      </c>
      <c r="O369" s="241">
        <f t="shared" si="321"/>
        <v>0</v>
      </c>
      <c r="P369" s="53"/>
    </row>
    <row r="370" spans="1:19" s="22" customFormat="1" ht="15" thickBot="1" x14ac:dyDescent="0.35">
      <c r="A370" s="18"/>
      <c r="B370" s="34"/>
      <c r="C370" s="34"/>
      <c r="D370" s="40"/>
      <c r="E370" s="83"/>
      <c r="F370" s="184"/>
      <c r="G370" s="182"/>
      <c r="H370" s="185"/>
      <c r="I370" s="282"/>
      <c r="J370" s="230"/>
      <c r="K370" s="229"/>
      <c r="L370" s="281"/>
      <c r="M370" s="272"/>
      <c r="N370" s="210"/>
      <c r="O370" s="246"/>
      <c r="P370" s="42"/>
      <c r="Q370" s="12"/>
      <c r="S370" s="12"/>
    </row>
    <row r="371" spans="1:19" s="57" customFormat="1" ht="16.2" thickBot="1" x14ac:dyDescent="0.35">
      <c r="A371" s="35"/>
      <c r="B371" s="36"/>
      <c r="C371" s="36"/>
      <c r="D371" s="55"/>
      <c r="E371" s="84"/>
      <c r="F371" s="37"/>
      <c r="G371" s="324" t="s">
        <v>37</v>
      </c>
      <c r="H371" s="325"/>
      <c r="I371" s="282"/>
      <c r="J371" s="314" t="s">
        <v>38</v>
      </c>
      <c r="K371" s="315"/>
      <c r="L371" s="281"/>
      <c r="M371" s="273"/>
      <c r="N371" s="234"/>
      <c r="O371" s="245"/>
      <c r="P371" s="56">
        <f>SUM(O324:O370)</f>
        <v>0</v>
      </c>
    </row>
    <row r="372" spans="1:19" ht="15" thickBot="1" x14ac:dyDescent="0.35">
      <c r="A372" s="58"/>
      <c r="B372" s="59"/>
      <c r="C372" s="60"/>
      <c r="D372" s="6"/>
      <c r="E372" s="85"/>
      <c r="F372" s="15"/>
      <c r="G372" s="139"/>
      <c r="H372" s="16"/>
      <c r="I372" s="282"/>
      <c r="J372" s="206"/>
      <c r="K372" s="206"/>
      <c r="L372" s="281"/>
      <c r="M372" s="271"/>
      <c r="N372" s="206"/>
      <c r="O372" s="239"/>
      <c r="P372" s="42"/>
    </row>
    <row r="373" spans="1:19" ht="30" customHeight="1" thickBot="1" x14ac:dyDescent="0.35">
      <c r="A373" s="316" t="s">
        <v>103</v>
      </c>
      <c r="B373" s="317"/>
      <c r="C373" s="317"/>
      <c r="D373" s="317"/>
      <c r="E373" s="317"/>
      <c r="F373" s="317"/>
      <c r="G373" s="317"/>
      <c r="H373" s="318"/>
      <c r="I373" s="282"/>
      <c r="J373" s="206"/>
      <c r="K373" s="206"/>
      <c r="L373" s="281"/>
      <c r="M373" s="259"/>
      <c r="N373" s="206"/>
      <c r="O373" s="239"/>
      <c r="P373" s="42"/>
    </row>
    <row r="374" spans="1:19" ht="20.100000000000001" customHeight="1" thickBot="1" x14ac:dyDescent="0.35">
      <c r="A374" s="369" t="s">
        <v>10</v>
      </c>
      <c r="B374" s="370"/>
      <c r="C374" s="370"/>
      <c r="D374" s="371"/>
      <c r="E374" s="46"/>
      <c r="F374" s="1"/>
      <c r="G374" s="48"/>
      <c r="H374" s="2"/>
      <c r="I374" s="282"/>
      <c r="J374" s="206"/>
      <c r="K374" s="206"/>
      <c r="L374" s="281"/>
      <c r="M374" s="259"/>
      <c r="N374" s="206"/>
      <c r="O374" s="239"/>
      <c r="P374" s="53"/>
    </row>
    <row r="375" spans="1:19" x14ac:dyDescent="0.3">
      <c r="A375" s="23">
        <v>1</v>
      </c>
      <c r="B375" s="88"/>
      <c r="C375" s="9"/>
      <c r="D375" s="19" t="s">
        <v>219</v>
      </c>
      <c r="E375" s="45">
        <v>1405</v>
      </c>
      <c r="F375" s="171">
        <v>0.1</v>
      </c>
      <c r="G375" s="172">
        <f>E375+(E375*F375)</f>
        <v>1545.5</v>
      </c>
      <c r="H375" s="131" t="s">
        <v>9</v>
      </c>
      <c r="I375" s="282"/>
      <c r="J375" s="192">
        <f>I375*G375</f>
        <v>0</v>
      </c>
      <c r="K375" s="191">
        <f t="shared" ref="K375" si="327">$K$5</f>
        <v>121.60000000000001</v>
      </c>
      <c r="L375" s="281"/>
      <c r="M375" s="263">
        <f t="shared" ref="M375" si="328">L375*G375</f>
        <v>0</v>
      </c>
      <c r="N375" s="210">
        <f t="shared" ref="N375" si="329">M375*K375</f>
        <v>0</v>
      </c>
      <c r="O375" s="250">
        <f t="shared" ref="O375" si="330">N375+J375</f>
        <v>0</v>
      </c>
      <c r="P375" s="53"/>
    </row>
    <row r="376" spans="1:19" ht="15" thickBot="1" x14ac:dyDescent="0.35">
      <c r="A376" s="25"/>
      <c r="B376" s="28"/>
      <c r="C376" s="28"/>
      <c r="D376" s="7"/>
      <c r="E376" s="45"/>
      <c r="F376" s="187"/>
      <c r="G376" s="188"/>
      <c r="H376" s="189"/>
      <c r="I376" s="282"/>
      <c r="J376" s="211"/>
      <c r="K376" s="211"/>
      <c r="L376" s="281"/>
      <c r="M376" s="264"/>
      <c r="N376" s="211"/>
      <c r="O376" s="242"/>
      <c r="P376" s="53"/>
    </row>
    <row r="377" spans="1:19" ht="20.100000000000001" customHeight="1" thickBot="1" x14ac:dyDescent="0.35">
      <c r="A377" s="369" t="s">
        <v>17</v>
      </c>
      <c r="B377" s="370"/>
      <c r="C377" s="370"/>
      <c r="D377" s="371" t="s">
        <v>17</v>
      </c>
      <c r="E377" s="46"/>
      <c r="F377" s="171"/>
      <c r="G377" s="172"/>
      <c r="H377" s="174"/>
      <c r="I377" s="282"/>
      <c r="J377" s="211"/>
      <c r="K377" s="211"/>
      <c r="L377" s="281"/>
      <c r="M377" s="264"/>
      <c r="N377" s="211"/>
      <c r="O377" s="242"/>
      <c r="P377" s="53"/>
    </row>
    <row r="378" spans="1:19" ht="28.8" x14ac:dyDescent="0.3">
      <c r="A378" s="23">
        <v>1</v>
      </c>
      <c r="B378" s="88"/>
      <c r="C378" s="9"/>
      <c r="D378" s="4" t="s">
        <v>196</v>
      </c>
      <c r="E378" s="82">
        <v>30</v>
      </c>
      <c r="F378" s="171">
        <v>0</v>
      </c>
      <c r="G378" s="172">
        <f t="shared" ref="G378:G389" si="331">E378+(E378*F378)</f>
        <v>30</v>
      </c>
      <c r="H378" s="131" t="s">
        <v>11</v>
      </c>
      <c r="I378" s="282"/>
      <c r="J378" s="210">
        <f t="shared" ref="J378:J389" si="332">I378*G378</f>
        <v>0</v>
      </c>
      <c r="K378" s="209">
        <f t="shared" ref="K378:K389" si="333">$K$5</f>
        <v>121.60000000000001</v>
      </c>
      <c r="L378" s="281"/>
      <c r="M378" s="263">
        <f t="shared" ref="M378:M389" si="334">L378*G378</f>
        <v>0</v>
      </c>
      <c r="N378" s="211">
        <f t="shared" ref="N378:N389" si="335">K378*M378</f>
        <v>0</v>
      </c>
      <c r="O378" s="241">
        <f t="shared" ref="O378:O389" si="336">J378+N378</f>
        <v>0</v>
      </c>
      <c r="P378" s="53"/>
    </row>
    <row r="379" spans="1:19" ht="28.8" x14ac:dyDescent="0.3">
      <c r="A379" s="23">
        <v>2</v>
      </c>
      <c r="B379" s="88"/>
      <c r="C379" s="9"/>
      <c r="D379" s="4" t="s">
        <v>178</v>
      </c>
      <c r="E379" s="82">
        <v>4</v>
      </c>
      <c r="F379" s="171">
        <v>0</v>
      </c>
      <c r="G379" s="172">
        <f t="shared" ref="G379:G381" si="337">E379+(E379*F379)</f>
        <v>4</v>
      </c>
      <c r="H379" s="131" t="s">
        <v>11</v>
      </c>
      <c r="I379" s="282"/>
      <c r="J379" s="210">
        <f t="shared" ref="J379:J380" si="338">I379*G379</f>
        <v>0</v>
      </c>
      <c r="K379" s="209">
        <f t="shared" si="333"/>
        <v>121.60000000000001</v>
      </c>
      <c r="L379" s="281"/>
      <c r="M379" s="263">
        <f t="shared" ref="M379:M380" si="339">L379*G379</f>
        <v>0</v>
      </c>
      <c r="N379" s="211">
        <f t="shared" ref="N379:N380" si="340">K379*M379</f>
        <v>0</v>
      </c>
      <c r="O379" s="241">
        <f t="shared" ref="O379:O380" si="341">J379+N379</f>
        <v>0</v>
      </c>
      <c r="P379" s="53"/>
    </row>
    <row r="380" spans="1:19" ht="28.8" x14ac:dyDescent="0.3">
      <c r="A380" s="23">
        <v>3</v>
      </c>
      <c r="B380" s="88"/>
      <c r="C380" s="9"/>
      <c r="D380" s="4" t="s">
        <v>179</v>
      </c>
      <c r="E380" s="82">
        <v>4</v>
      </c>
      <c r="F380" s="171">
        <v>0</v>
      </c>
      <c r="G380" s="172">
        <f t="shared" si="337"/>
        <v>4</v>
      </c>
      <c r="H380" s="131" t="s">
        <v>11</v>
      </c>
      <c r="I380" s="282"/>
      <c r="J380" s="210">
        <f t="shared" si="338"/>
        <v>0</v>
      </c>
      <c r="K380" s="209">
        <f t="shared" si="333"/>
        <v>121.60000000000001</v>
      </c>
      <c r="L380" s="281"/>
      <c r="M380" s="263">
        <f t="shared" si="339"/>
        <v>0</v>
      </c>
      <c r="N380" s="211">
        <f t="shared" si="340"/>
        <v>0</v>
      </c>
      <c r="O380" s="241">
        <f t="shared" si="341"/>
        <v>0</v>
      </c>
      <c r="P380" s="53"/>
    </row>
    <row r="381" spans="1:19" ht="28.8" x14ac:dyDescent="0.3">
      <c r="A381" s="23">
        <v>4</v>
      </c>
      <c r="B381" s="88"/>
      <c r="C381" s="8"/>
      <c r="D381" s="4" t="s">
        <v>180</v>
      </c>
      <c r="E381" s="82">
        <v>18</v>
      </c>
      <c r="F381" s="171">
        <v>0</v>
      </c>
      <c r="G381" s="172">
        <f t="shared" si="337"/>
        <v>18</v>
      </c>
      <c r="H381" s="131" t="s">
        <v>11</v>
      </c>
      <c r="I381" s="282"/>
      <c r="J381" s="210">
        <f>I381*G381</f>
        <v>0</v>
      </c>
      <c r="K381" s="209">
        <f t="shared" si="333"/>
        <v>121.60000000000001</v>
      </c>
      <c r="L381" s="281"/>
      <c r="M381" s="263">
        <f>L381*G381</f>
        <v>0</v>
      </c>
      <c r="N381" s="211">
        <f>K381*M381</f>
        <v>0</v>
      </c>
      <c r="O381" s="241">
        <f>J381+N381</f>
        <v>0</v>
      </c>
      <c r="P381" s="53"/>
    </row>
    <row r="382" spans="1:19" x14ac:dyDescent="0.3">
      <c r="A382" s="23">
        <v>5</v>
      </c>
      <c r="B382" s="88"/>
      <c r="C382" s="190"/>
      <c r="D382" s="11" t="s">
        <v>181</v>
      </c>
      <c r="E382" s="82">
        <v>1</v>
      </c>
      <c r="F382" s="171">
        <v>0</v>
      </c>
      <c r="G382" s="172">
        <f>E382+(E382*F382)</f>
        <v>1</v>
      </c>
      <c r="H382" s="131" t="s">
        <v>11</v>
      </c>
      <c r="I382" s="282"/>
      <c r="J382" s="210">
        <f>I382*G382</f>
        <v>0</v>
      </c>
      <c r="K382" s="209">
        <f t="shared" si="333"/>
        <v>121.60000000000001</v>
      </c>
      <c r="L382" s="281"/>
      <c r="M382" s="263">
        <f>L382*G382</f>
        <v>0</v>
      </c>
      <c r="N382" s="211">
        <f>K382*M382</f>
        <v>0</v>
      </c>
      <c r="O382" s="241">
        <f>J382+N382</f>
        <v>0</v>
      </c>
      <c r="P382" s="53"/>
    </row>
    <row r="383" spans="1:19" s="22" customFormat="1" x14ac:dyDescent="0.3">
      <c r="A383" s="23">
        <v>6</v>
      </c>
      <c r="B383" s="88"/>
      <c r="C383" s="9"/>
      <c r="D383" s="19" t="s">
        <v>182</v>
      </c>
      <c r="E383" s="43">
        <v>1</v>
      </c>
      <c r="F383" s="186">
        <v>0</v>
      </c>
      <c r="G383" s="172">
        <f t="shared" ref="G383:G384" si="342">E383+(E383*F383)</f>
        <v>1</v>
      </c>
      <c r="H383" s="131" t="s">
        <v>11</v>
      </c>
      <c r="I383" s="282"/>
      <c r="J383" s="210">
        <f>I383*G383</f>
        <v>0</v>
      </c>
      <c r="K383" s="209">
        <f t="shared" si="333"/>
        <v>121.60000000000001</v>
      </c>
      <c r="L383" s="281"/>
      <c r="M383" s="263">
        <f>L383*G383</f>
        <v>0</v>
      </c>
      <c r="N383" s="211">
        <f>K383*M383</f>
        <v>0</v>
      </c>
      <c r="O383" s="241">
        <f>J383+N383</f>
        <v>0</v>
      </c>
      <c r="P383" s="53"/>
      <c r="Q383" s="12"/>
      <c r="S383" s="12"/>
    </row>
    <row r="384" spans="1:19" x14ac:dyDescent="0.3">
      <c r="A384" s="23">
        <v>7</v>
      </c>
      <c r="B384" s="88"/>
      <c r="C384" s="9"/>
      <c r="D384" s="4" t="s">
        <v>183</v>
      </c>
      <c r="E384" s="82">
        <v>2</v>
      </c>
      <c r="F384" s="171">
        <v>0</v>
      </c>
      <c r="G384" s="172">
        <f t="shared" si="342"/>
        <v>2</v>
      </c>
      <c r="H384" s="131" t="s">
        <v>11</v>
      </c>
      <c r="I384" s="282"/>
      <c r="J384" s="210">
        <f t="shared" ref="J384" si="343">I384*G384</f>
        <v>0</v>
      </c>
      <c r="K384" s="209">
        <f t="shared" si="333"/>
        <v>121.60000000000001</v>
      </c>
      <c r="L384" s="281"/>
      <c r="M384" s="263">
        <f t="shared" ref="M384" si="344">L384*G384</f>
        <v>0</v>
      </c>
      <c r="N384" s="211">
        <f t="shared" ref="N384" si="345">K384*M384</f>
        <v>0</v>
      </c>
      <c r="O384" s="241">
        <f t="shared" ref="O384" si="346">J384+N384</f>
        <v>0</v>
      </c>
      <c r="P384" s="53"/>
    </row>
    <row r="385" spans="1:19" x14ac:dyDescent="0.3">
      <c r="A385" s="23">
        <v>8</v>
      </c>
      <c r="B385" s="88"/>
      <c r="C385" s="9"/>
      <c r="D385" s="4" t="s">
        <v>184</v>
      </c>
      <c r="E385" s="82">
        <v>1</v>
      </c>
      <c r="F385" s="171">
        <v>0</v>
      </c>
      <c r="G385" s="172">
        <f t="shared" si="331"/>
        <v>1</v>
      </c>
      <c r="H385" s="131" t="s">
        <v>11</v>
      </c>
      <c r="I385" s="282"/>
      <c r="J385" s="210">
        <f t="shared" si="332"/>
        <v>0</v>
      </c>
      <c r="K385" s="209">
        <f t="shared" si="333"/>
        <v>121.60000000000001</v>
      </c>
      <c r="L385" s="281"/>
      <c r="M385" s="263">
        <f t="shared" si="334"/>
        <v>0</v>
      </c>
      <c r="N385" s="211">
        <f t="shared" si="335"/>
        <v>0</v>
      </c>
      <c r="O385" s="241">
        <f t="shared" si="336"/>
        <v>0</v>
      </c>
      <c r="P385" s="53"/>
    </row>
    <row r="386" spans="1:19" x14ac:dyDescent="0.3">
      <c r="A386" s="23">
        <v>9</v>
      </c>
      <c r="B386" s="88"/>
      <c r="C386" s="9"/>
      <c r="D386" s="4" t="s">
        <v>197</v>
      </c>
      <c r="E386" s="82">
        <v>1</v>
      </c>
      <c r="F386" s="171">
        <v>0</v>
      </c>
      <c r="G386" s="172">
        <f t="shared" ref="G386" si="347">E386+(E386*F386)</f>
        <v>1</v>
      </c>
      <c r="H386" s="131" t="s">
        <v>11</v>
      </c>
      <c r="I386" s="282"/>
      <c r="J386" s="210">
        <f t="shared" ref="J386" si="348">I386*G386</f>
        <v>0</v>
      </c>
      <c r="K386" s="209">
        <f t="shared" si="333"/>
        <v>121.60000000000001</v>
      </c>
      <c r="L386" s="281"/>
      <c r="M386" s="263">
        <f t="shared" ref="M386" si="349">L386*G386</f>
        <v>0</v>
      </c>
      <c r="N386" s="211">
        <f t="shared" ref="N386" si="350">K386*M386</f>
        <v>0</v>
      </c>
      <c r="O386" s="241">
        <f t="shared" ref="O386" si="351">J386+N386</f>
        <v>0</v>
      </c>
      <c r="P386" s="53"/>
    </row>
    <row r="387" spans="1:19" x14ac:dyDescent="0.3">
      <c r="A387" s="23">
        <v>10</v>
      </c>
      <c r="B387" s="88"/>
      <c r="C387" s="9"/>
      <c r="D387" s="4" t="s">
        <v>307</v>
      </c>
      <c r="E387" s="82">
        <v>2</v>
      </c>
      <c r="F387" s="171">
        <v>0</v>
      </c>
      <c r="G387" s="172">
        <f t="shared" si="331"/>
        <v>2</v>
      </c>
      <c r="H387" s="131" t="s">
        <v>11</v>
      </c>
      <c r="I387" s="282"/>
      <c r="J387" s="210">
        <f t="shared" si="332"/>
        <v>0</v>
      </c>
      <c r="K387" s="209">
        <f t="shared" si="333"/>
        <v>121.60000000000001</v>
      </c>
      <c r="L387" s="281"/>
      <c r="M387" s="263">
        <f t="shared" si="334"/>
        <v>0</v>
      </c>
      <c r="N387" s="211">
        <f t="shared" si="335"/>
        <v>0</v>
      </c>
      <c r="O387" s="241">
        <f t="shared" si="336"/>
        <v>0</v>
      </c>
      <c r="P387" s="53"/>
    </row>
    <row r="388" spans="1:19" x14ac:dyDescent="0.3">
      <c r="A388" s="23">
        <v>11</v>
      </c>
      <c r="B388" s="88"/>
      <c r="C388" s="9"/>
      <c r="D388" s="4" t="s">
        <v>308</v>
      </c>
      <c r="E388" s="82">
        <v>2</v>
      </c>
      <c r="F388" s="171">
        <v>0</v>
      </c>
      <c r="G388" s="172">
        <f t="shared" ref="G388" si="352">E388+(E388*F388)</f>
        <v>2</v>
      </c>
      <c r="H388" s="131" t="s">
        <v>11</v>
      </c>
      <c r="I388" s="282"/>
      <c r="J388" s="210">
        <f t="shared" ref="J388" si="353">I388*G388</f>
        <v>0</v>
      </c>
      <c r="K388" s="209">
        <f t="shared" si="333"/>
        <v>121.60000000000001</v>
      </c>
      <c r="L388" s="281"/>
      <c r="M388" s="263">
        <f t="shared" ref="M388" si="354">L388*G388</f>
        <v>0</v>
      </c>
      <c r="N388" s="211">
        <f t="shared" ref="N388" si="355">K388*M388</f>
        <v>0</v>
      </c>
      <c r="O388" s="241">
        <f t="shared" ref="O388" si="356">J388+N388</f>
        <v>0</v>
      </c>
      <c r="P388" s="53"/>
    </row>
    <row r="389" spans="1:19" x14ac:dyDescent="0.3">
      <c r="A389" s="23">
        <v>12</v>
      </c>
      <c r="B389" s="88"/>
      <c r="C389" s="9"/>
      <c r="D389" s="4" t="s">
        <v>215</v>
      </c>
      <c r="E389" s="82">
        <v>65</v>
      </c>
      <c r="F389" s="171">
        <v>0</v>
      </c>
      <c r="G389" s="172">
        <f t="shared" si="331"/>
        <v>65</v>
      </c>
      <c r="H389" s="131" t="s">
        <v>11</v>
      </c>
      <c r="I389" s="282"/>
      <c r="J389" s="210">
        <f t="shared" si="332"/>
        <v>0</v>
      </c>
      <c r="K389" s="209">
        <f t="shared" si="333"/>
        <v>121.60000000000001</v>
      </c>
      <c r="L389" s="281"/>
      <c r="M389" s="263">
        <f t="shared" si="334"/>
        <v>0</v>
      </c>
      <c r="N389" s="211">
        <f t="shared" si="335"/>
        <v>0</v>
      </c>
      <c r="O389" s="241">
        <f t="shared" si="336"/>
        <v>0</v>
      </c>
      <c r="P389" s="53"/>
    </row>
    <row r="390" spans="1:19" s="22" customFormat="1" ht="15" thickBot="1" x14ac:dyDescent="0.35">
      <c r="A390" s="18"/>
      <c r="B390" s="34"/>
      <c r="C390" s="34"/>
      <c r="D390" s="40"/>
      <c r="E390" s="83"/>
      <c r="F390" s="39"/>
      <c r="G390" s="139"/>
      <c r="H390" s="38"/>
      <c r="I390" s="217"/>
      <c r="J390" s="218"/>
      <c r="K390" s="217"/>
      <c r="L390" s="281"/>
      <c r="M390" s="266"/>
      <c r="N390" s="192"/>
      <c r="O390" s="243"/>
      <c r="P390" s="42"/>
      <c r="Q390" s="12"/>
      <c r="S390" s="12"/>
    </row>
    <row r="391" spans="1:19" s="22" customFormat="1" ht="30" customHeight="1" thickBot="1" x14ac:dyDescent="0.35">
      <c r="A391" s="18"/>
      <c r="B391" s="34"/>
      <c r="C391" s="47"/>
      <c r="D391" s="322" t="s">
        <v>301</v>
      </c>
      <c r="E391" s="323"/>
      <c r="F391" s="323"/>
      <c r="G391" s="323"/>
      <c r="H391" s="323"/>
      <c r="I391" s="323"/>
      <c r="J391" s="297"/>
      <c r="K391" s="219"/>
      <c r="L391" s="281"/>
      <c r="M391" s="266"/>
      <c r="N391" s="192"/>
      <c r="O391" s="244">
        <f>J391</f>
        <v>0</v>
      </c>
      <c r="P391" s="42"/>
      <c r="Q391" s="12"/>
      <c r="S391" s="12"/>
    </row>
    <row r="392" spans="1:19" s="22" customFormat="1" ht="15" thickBot="1" x14ac:dyDescent="0.35">
      <c r="A392" s="18"/>
      <c r="B392" s="34"/>
      <c r="C392" s="34"/>
      <c r="D392" s="40"/>
      <c r="E392" s="83"/>
      <c r="F392" s="184"/>
      <c r="G392" s="182"/>
      <c r="H392" s="185"/>
      <c r="I392" s="229"/>
      <c r="J392" s="230"/>
      <c r="K392" s="229"/>
      <c r="L392" s="281"/>
      <c r="M392" s="272"/>
      <c r="N392" s="210"/>
      <c r="O392" s="246"/>
      <c r="P392" s="42"/>
      <c r="Q392" s="12"/>
      <c r="S392" s="12"/>
    </row>
    <row r="393" spans="1:19" s="57" customFormat="1" ht="16.2" thickBot="1" x14ac:dyDescent="0.35">
      <c r="A393" s="35"/>
      <c r="B393" s="36"/>
      <c r="C393" s="36"/>
      <c r="D393" s="55"/>
      <c r="E393" s="84"/>
      <c r="F393" s="37"/>
      <c r="G393" s="324" t="s">
        <v>37</v>
      </c>
      <c r="H393" s="325"/>
      <c r="I393" s="222">
        <f>SUM(J374:J392)</f>
        <v>0</v>
      </c>
      <c r="J393" s="314" t="s">
        <v>38</v>
      </c>
      <c r="K393" s="315"/>
      <c r="L393" s="281"/>
      <c r="M393" s="273"/>
      <c r="N393" s="234"/>
      <c r="O393" s="245"/>
      <c r="P393" s="56">
        <f>SUM(O374:O392)</f>
        <v>0</v>
      </c>
    </row>
    <row r="394" spans="1:19" ht="15" thickBot="1" x14ac:dyDescent="0.35">
      <c r="A394" s="58"/>
      <c r="B394" s="59"/>
      <c r="C394" s="60"/>
      <c r="D394" s="6"/>
      <c r="E394" s="85"/>
      <c r="F394" s="15"/>
      <c r="G394" s="139"/>
      <c r="H394" s="16"/>
      <c r="I394" s="205"/>
      <c r="J394" s="206"/>
      <c r="K394" s="206"/>
      <c r="L394" s="281"/>
      <c r="M394" s="271"/>
      <c r="N394" s="206"/>
      <c r="O394" s="239"/>
      <c r="P394" s="42"/>
    </row>
    <row r="395" spans="1:19" ht="30" customHeight="1" thickBot="1" x14ac:dyDescent="0.35">
      <c r="A395" s="316" t="s">
        <v>93</v>
      </c>
      <c r="B395" s="317"/>
      <c r="C395" s="317"/>
      <c r="D395" s="317"/>
      <c r="E395" s="317"/>
      <c r="F395" s="317"/>
      <c r="G395" s="317"/>
      <c r="H395" s="318"/>
      <c r="I395" s="223"/>
      <c r="J395" s="206"/>
      <c r="K395" s="206"/>
      <c r="L395" s="281"/>
      <c r="M395" s="259"/>
      <c r="N395" s="206"/>
      <c r="O395" s="239"/>
      <c r="P395" s="42"/>
    </row>
    <row r="396" spans="1:19" ht="20.100000000000001" customHeight="1" thickBot="1" x14ac:dyDescent="0.35">
      <c r="A396" s="369" t="s">
        <v>94</v>
      </c>
      <c r="B396" s="370"/>
      <c r="C396" s="370"/>
      <c r="D396" s="371" t="s">
        <v>17</v>
      </c>
      <c r="E396" s="46"/>
      <c r="F396" s="1"/>
      <c r="G396" s="48"/>
      <c r="H396" s="2"/>
      <c r="I396" s="205"/>
      <c r="J396" s="206"/>
      <c r="K396" s="206"/>
      <c r="L396" s="281"/>
      <c r="M396" s="259"/>
      <c r="N396" s="206"/>
      <c r="O396" s="239"/>
      <c r="P396" s="53"/>
    </row>
    <row r="397" spans="1:19" x14ac:dyDescent="0.3">
      <c r="A397" s="23">
        <v>1</v>
      </c>
      <c r="B397" s="88"/>
      <c r="C397" s="9"/>
      <c r="D397" s="4" t="s">
        <v>198</v>
      </c>
      <c r="E397" s="82">
        <v>11398</v>
      </c>
      <c r="F397" s="171">
        <v>0</v>
      </c>
      <c r="G397" s="172">
        <f t="shared" ref="G397" si="357">E397+(E397*F397)</f>
        <v>11398</v>
      </c>
      <c r="H397" s="131" t="s">
        <v>216</v>
      </c>
      <c r="I397" s="211"/>
      <c r="J397" s="210">
        <f t="shared" ref="J397" si="358">I397*G397</f>
        <v>0</v>
      </c>
      <c r="K397" s="209">
        <f t="shared" ref="K397" si="359">$K$5</f>
        <v>121.60000000000001</v>
      </c>
      <c r="L397" s="281"/>
      <c r="M397" s="263">
        <f t="shared" ref="M397" si="360">L397*G397</f>
        <v>0</v>
      </c>
      <c r="N397" s="211">
        <f t="shared" ref="N397" si="361">K397*M397</f>
        <v>0</v>
      </c>
      <c r="O397" s="241">
        <f t="shared" ref="O397" si="362">J397+N397</f>
        <v>0</v>
      </c>
      <c r="P397" s="53"/>
    </row>
    <row r="398" spans="1:19" s="22" customFormat="1" ht="15" thickBot="1" x14ac:dyDescent="0.35">
      <c r="A398" s="18"/>
      <c r="B398" s="34"/>
      <c r="C398" s="34"/>
      <c r="D398" s="40"/>
      <c r="E398" s="83"/>
      <c r="F398" s="39"/>
      <c r="G398" s="139"/>
      <c r="H398" s="38"/>
      <c r="I398" s="217"/>
      <c r="J398" s="218"/>
      <c r="K398" s="217"/>
      <c r="L398" s="266"/>
      <c r="M398" s="266"/>
      <c r="N398" s="192"/>
      <c r="O398" s="243"/>
      <c r="P398" s="42"/>
      <c r="Q398" s="12"/>
      <c r="S398" s="12"/>
    </row>
    <row r="399" spans="1:19" s="57" customFormat="1" ht="16.2" thickBot="1" x14ac:dyDescent="0.35">
      <c r="A399" s="35"/>
      <c r="B399" s="36"/>
      <c r="C399" s="36"/>
      <c r="D399" s="55"/>
      <c r="E399" s="84"/>
      <c r="F399" s="37"/>
      <c r="G399" s="324" t="s">
        <v>37</v>
      </c>
      <c r="H399" s="325"/>
      <c r="I399" s="222">
        <f>SUM(J396:J398)</f>
        <v>0</v>
      </c>
      <c r="J399" s="314" t="s">
        <v>38</v>
      </c>
      <c r="K399" s="315"/>
      <c r="L399" s="278">
        <f>SUM(N396:N398)</f>
        <v>0</v>
      </c>
      <c r="M399" s="273"/>
      <c r="N399" s="234"/>
      <c r="O399" s="245"/>
      <c r="P399" s="56">
        <f>SUM(O396:O398)</f>
        <v>0</v>
      </c>
    </row>
    <row r="400" spans="1:19" ht="15" thickBot="1" x14ac:dyDescent="0.35">
      <c r="A400" s="23"/>
      <c r="B400" s="9"/>
      <c r="C400" s="9"/>
      <c r="D400" s="63"/>
      <c r="E400" s="86"/>
      <c r="F400" s="1"/>
      <c r="G400" s="48"/>
      <c r="H400" s="2"/>
      <c r="I400" s="205"/>
      <c r="J400" s="207"/>
      <c r="K400" s="207"/>
      <c r="L400" s="271"/>
      <c r="M400" s="271"/>
      <c r="N400" s="235"/>
      <c r="O400" s="251"/>
      <c r="P400" s="62"/>
    </row>
    <row r="401" spans="1:17" ht="20.100000000000001" customHeight="1" thickBot="1" x14ac:dyDescent="0.35">
      <c r="A401" s="356" t="s">
        <v>12</v>
      </c>
      <c r="B401" s="357"/>
      <c r="C401" s="357"/>
      <c r="D401" s="357"/>
      <c r="E401" s="357"/>
      <c r="F401" s="357"/>
      <c r="G401" s="357"/>
      <c r="H401" s="357"/>
      <c r="I401" s="357"/>
      <c r="J401" s="357"/>
      <c r="K401" s="357"/>
      <c r="L401" s="357"/>
      <c r="M401" s="358"/>
      <c r="N401" s="365">
        <f>SUM(J6:J400)</f>
        <v>0</v>
      </c>
      <c r="O401" s="366"/>
      <c r="P401" s="49"/>
    </row>
    <row r="402" spans="1:17" ht="20.100000000000001" customHeight="1" thickBot="1" x14ac:dyDescent="0.35">
      <c r="A402" s="356" t="s">
        <v>31</v>
      </c>
      <c r="B402" s="357"/>
      <c r="C402" s="357"/>
      <c r="D402" s="357"/>
      <c r="E402" s="357"/>
      <c r="F402" s="357"/>
      <c r="G402" s="357"/>
      <c r="H402" s="357"/>
      <c r="I402" s="357"/>
      <c r="J402" s="357"/>
      <c r="K402" s="357"/>
      <c r="L402" s="357"/>
      <c r="M402" s="358"/>
      <c r="N402" s="365">
        <f>SUM(N6:N400)</f>
        <v>0</v>
      </c>
      <c r="O402" s="366"/>
      <c r="P402" s="49"/>
    </row>
    <row r="403" spans="1:17" ht="20.100000000000001" customHeight="1" thickBot="1" x14ac:dyDescent="0.35">
      <c r="A403" s="356" t="s">
        <v>35</v>
      </c>
      <c r="B403" s="357"/>
      <c r="C403" s="357"/>
      <c r="D403" s="357"/>
      <c r="E403" s="357"/>
      <c r="F403" s="357"/>
      <c r="G403" s="357"/>
      <c r="H403" s="357"/>
      <c r="I403" s="357"/>
      <c r="J403" s="357"/>
      <c r="K403" s="357"/>
      <c r="L403" s="357"/>
      <c r="M403" s="358"/>
      <c r="N403" s="367">
        <f>SUM(M6:M400)</f>
        <v>0</v>
      </c>
      <c r="O403" s="368"/>
      <c r="P403" s="49"/>
    </row>
    <row r="404" spans="1:17" x14ac:dyDescent="0.3">
      <c r="A404" s="64"/>
      <c r="B404"/>
      <c r="D404" s="65"/>
      <c r="H404" s="26"/>
      <c r="L404" s="274"/>
      <c r="M404" s="274"/>
      <c r="N404" s="236"/>
      <c r="O404" s="252"/>
      <c r="P404" s="54"/>
    </row>
    <row r="405" spans="1:17" ht="15" thickBot="1" x14ac:dyDescent="0.35">
      <c r="A405" s="64"/>
      <c r="B405"/>
      <c r="H405" s="26"/>
      <c r="L405" s="274"/>
      <c r="M405" s="274"/>
      <c r="N405" s="236"/>
      <c r="O405" s="252"/>
      <c r="P405" s="54"/>
    </row>
    <row r="406" spans="1:17" ht="30" customHeight="1" thickBot="1" x14ac:dyDescent="0.35">
      <c r="A406" s="68"/>
      <c r="B406" s="362" t="s">
        <v>13</v>
      </c>
      <c r="C406" s="363"/>
      <c r="D406" s="363"/>
      <c r="E406" s="363"/>
      <c r="F406" s="363"/>
      <c r="G406" s="364"/>
      <c r="H406" s="69"/>
      <c r="I406" s="170"/>
      <c r="J406" s="359" t="s">
        <v>304</v>
      </c>
      <c r="K406" s="360"/>
      <c r="L406" s="360"/>
      <c r="M406" s="360"/>
      <c r="N406" s="360"/>
      <c r="O406" s="361"/>
      <c r="P406" s="54"/>
    </row>
    <row r="407" spans="1:17" ht="31.5" customHeight="1" thickBot="1" x14ac:dyDescent="0.35">
      <c r="A407" s="68"/>
      <c r="B407" s="30" t="s">
        <v>36</v>
      </c>
      <c r="C407" s="333" t="s">
        <v>14</v>
      </c>
      <c r="D407" s="334"/>
      <c r="E407" s="334"/>
      <c r="F407" s="334"/>
      <c r="G407" s="335"/>
      <c r="H407" s="69"/>
      <c r="P407" s="54"/>
      <c r="Q407" s="70"/>
    </row>
    <row r="408" spans="1:17" x14ac:dyDescent="0.3">
      <c r="A408" s="68"/>
      <c r="B408" s="31">
        <v>1</v>
      </c>
      <c r="C408" s="336" t="s">
        <v>18</v>
      </c>
      <c r="D408" s="337"/>
      <c r="E408" s="337"/>
      <c r="F408" s="337"/>
      <c r="G408" s="338"/>
      <c r="H408" s="69"/>
      <c r="P408" s="54"/>
    </row>
    <row r="409" spans="1:17" ht="15" customHeight="1" x14ac:dyDescent="0.3">
      <c r="A409" s="68"/>
      <c r="B409" s="31">
        <v>2</v>
      </c>
      <c r="C409" s="339" t="s">
        <v>22</v>
      </c>
      <c r="D409" s="340"/>
      <c r="E409" s="340"/>
      <c r="F409" s="340"/>
      <c r="G409" s="341"/>
      <c r="H409" s="69"/>
      <c r="P409" s="54"/>
    </row>
    <row r="410" spans="1:17" x14ac:dyDescent="0.3">
      <c r="A410" s="68"/>
      <c r="B410" s="31">
        <v>3</v>
      </c>
      <c r="C410" s="355" t="s">
        <v>50</v>
      </c>
      <c r="D410" s="353"/>
      <c r="E410" s="353"/>
      <c r="F410" s="353"/>
      <c r="G410" s="354"/>
      <c r="H410" s="69"/>
      <c r="P410" s="54"/>
    </row>
    <row r="411" spans="1:17" x14ac:dyDescent="0.3">
      <c r="A411" s="68"/>
      <c r="B411" s="31">
        <v>4</v>
      </c>
      <c r="C411" s="339" t="s">
        <v>27</v>
      </c>
      <c r="D411" s="340"/>
      <c r="E411" s="340"/>
      <c r="F411" s="340"/>
      <c r="G411" s="341"/>
      <c r="H411" s="69"/>
      <c r="P411" s="54"/>
    </row>
    <row r="412" spans="1:17" x14ac:dyDescent="0.3">
      <c r="A412" s="68"/>
      <c r="B412" s="31">
        <v>5</v>
      </c>
      <c r="C412" s="339" t="s">
        <v>28</v>
      </c>
      <c r="D412" s="340"/>
      <c r="E412" s="340"/>
      <c r="F412" s="340"/>
      <c r="G412" s="341"/>
      <c r="H412" s="69"/>
      <c r="P412" s="54"/>
    </row>
    <row r="413" spans="1:17" x14ac:dyDescent="0.3">
      <c r="A413" s="68"/>
      <c r="B413" s="31">
        <v>6</v>
      </c>
      <c r="C413" s="339" t="s">
        <v>91</v>
      </c>
      <c r="D413" s="340"/>
      <c r="E413" s="340"/>
      <c r="F413" s="340"/>
      <c r="G413" s="341"/>
      <c r="H413" s="69"/>
      <c r="P413" s="54"/>
    </row>
    <row r="414" spans="1:17" x14ac:dyDescent="0.3">
      <c r="A414" s="68"/>
      <c r="B414" s="31">
        <v>7</v>
      </c>
      <c r="C414" s="339" t="s">
        <v>185</v>
      </c>
      <c r="D414" s="340"/>
      <c r="E414" s="340"/>
      <c r="F414" s="340"/>
      <c r="G414" s="341"/>
      <c r="H414" s="69"/>
      <c r="P414" s="54"/>
    </row>
    <row r="415" spans="1:17" x14ac:dyDescent="0.3">
      <c r="A415" s="68"/>
      <c r="B415" s="31">
        <v>8</v>
      </c>
      <c r="C415" s="339" t="s">
        <v>93</v>
      </c>
      <c r="D415" s="340"/>
      <c r="E415" s="340"/>
      <c r="F415" s="340"/>
      <c r="G415" s="341"/>
      <c r="H415" s="69"/>
      <c r="P415" s="54"/>
    </row>
    <row r="416" spans="1:17" ht="15" thickBot="1" x14ac:dyDescent="0.35">
      <c r="A416" s="68"/>
      <c r="B416" s="71"/>
      <c r="C416" s="343"/>
      <c r="D416" s="343"/>
      <c r="E416" s="343"/>
      <c r="F416" s="343"/>
      <c r="G416" s="344"/>
      <c r="H416" s="69"/>
      <c r="P416" s="54"/>
    </row>
    <row r="417" spans="1:16" ht="20.100000000000001" customHeight="1" thickBot="1" x14ac:dyDescent="0.35">
      <c r="A417" s="68"/>
      <c r="B417" s="30" t="s">
        <v>36</v>
      </c>
      <c r="C417" s="333" t="s">
        <v>45</v>
      </c>
      <c r="D417" s="334"/>
      <c r="E417" s="334"/>
      <c r="F417" s="334"/>
      <c r="G417" s="335"/>
      <c r="H417" s="69"/>
      <c r="P417" s="54"/>
    </row>
    <row r="418" spans="1:16" x14ac:dyDescent="0.3">
      <c r="A418" s="68"/>
      <c r="B418" s="78">
        <v>1</v>
      </c>
      <c r="C418" s="336" t="s">
        <v>46</v>
      </c>
      <c r="D418" s="337"/>
      <c r="E418" s="337"/>
      <c r="F418" s="337"/>
      <c r="G418" s="338"/>
      <c r="H418" s="69"/>
      <c r="P418" s="54"/>
    </row>
    <row r="419" spans="1:16" x14ac:dyDescent="0.3">
      <c r="A419" s="68"/>
      <c r="B419" s="78">
        <v>2</v>
      </c>
      <c r="C419" s="342" t="s">
        <v>303</v>
      </c>
      <c r="D419" s="337"/>
      <c r="E419" s="337"/>
      <c r="F419" s="337"/>
      <c r="G419" s="338"/>
      <c r="H419" s="69"/>
      <c r="P419" s="54"/>
    </row>
    <row r="420" spans="1:16" x14ac:dyDescent="0.3">
      <c r="A420" s="68"/>
      <c r="B420" s="78">
        <v>3</v>
      </c>
      <c r="C420" s="336" t="s">
        <v>47</v>
      </c>
      <c r="D420" s="337"/>
      <c r="E420" s="337"/>
      <c r="F420" s="337"/>
      <c r="G420" s="338"/>
      <c r="H420" s="69"/>
      <c r="P420" s="54"/>
    </row>
    <row r="421" spans="1:16" ht="15" thickBot="1" x14ac:dyDescent="0.35">
      <c r="A421" s="68"/>
      <c r="B421" s="79"/>
      <c r="C421" s="343"/>
      <c r="D421" s="343"/>
      <c r="E421" s="343"/>
      <c r="F421" s="343"/>
      <c r="G421" s="344"/>
      <c r="H421" s="69"/>
      <c r="P421" s="54"/>
    </row>
    <row r="422" spans="1:16" ht="20.100000000000001" customHeight="1" thickBot="1" x14ac:dyDescent="0.35">
      <c r="A422" s="68"/>
      <c r="B422" s="30" t="s">
        <v>36</v>
      </c>
      <c r="C422" s="333" t="s">
        <v>24</v>
      </c>
      <c r="D422" s="334"/>
      <c r="E422" s="334"/>
      <c r="F422" s="334"/>
      <c r="G422" s="335"/>
      <c r="H422" s="69"/>
      <c r="P422" s="54"/>
    </row>
    <row r="423" spans="1:16" x14ac:dyDescent="0.3">
      <c r="A423" s="68"/>
      <c r="B423" s="78">
        <v>1</v>
      </c>
      <c r="C423" s="336" t="s">
        <v>51</v>
      </c>
      <c r="D423" s="337"/>
      <c r="E423" s="337"/>
      <c r="F423" s="337"/>
      <c r="G423" s="338"/>
      <c r="H423" s="69"/>
      <c r="P423" s="54"/>
    </row>
    <row r="424" spans="1:16" x14ac:dyDescent="0.3">
      <c r="A424" s="68"/>
      <c r="B424" s="78">
        <v>2</v>
      </c>
      <c r="C424" s="336" t="s">
        <v>52</v>
      </c>
      <c r="D424" s="337"/>
      <c r="E424" s="337"/>
      <c r="F424" s="337"/>
      <c r="G424" s="338"/>
      <c r="H424" s="69"/>
      <c r="P424" s="54"/>
    </row>
    <row r="425" spans="1:16" x14ac:dyDescent="0.3">
      <c r="A425" s="68"/>
      <c r="B425" s="78">
        <v>3</v>
      </c>
      <c r="C425" s="339" t="s">
        <v>25</v>
      </c>
      <c r="D425" s="340"/>
      <c r="E425" s="340"/>
      <c r="F425" s="340"/>
      <c r="G425" s="341"/>
      <c r="H425" s="69"/>
      <c r="P425" s="54"/>
    </row>
    <row r="426" spans="1:16" ht="15" customHeight="1" x14ac:dyDescent="0.3">
      <c r="A426" s="68"/>
      <c r="B426" s="78">
        <v>4</v>
      </c>
      <c r="C426" s="339" t="s">
        <v>104</v>
      </c>
      <c r="D426" s="340"/>
      <c r="E426" s="340"/>
      <c r="F426" s="340"/>
      <c r="G426" s="341"/>
      <c r="H426" s="69"/>
      <c r="P426" s="54"/>
    </row>
    <row r="427" spans="1:16" ht="15" customHeight="1" x14ac:dyDescent="0.3">
      <c r="A427" s="68"/>
      <c r="B427" s="78">
        <v>5</v>
      </c>
      <c r="C427" s="339" t="s">
        <v>48</v>
      </c>
      <c r="D427" s="340"/>
      <c r="E427" s="340"/>
      <c r="F427" s="340"/>
      <c r="G427" s="341"/>
      <c r="H427" s="69"/>
      <c r="P427" s="54"/>
    </row>
    <row r="428" spans="1:16" ht="15" thickBot="1" x14ac:dyDescent="0.35">
      <c r="A428" s="68"/>
      <c r="B428" s="79"/>
      <c r="C428" s="350"/>
      <c r="D428" s="350"/>
      <c r="E428" s="350"/>
      <c r="F428" s="350"/>
      <c r="G428" s="351"/>
      <c r="H428" s="69"/>
      <c r="P428" s="54"/>
    </row>
    <row r="429" spans="1:16" ht="20.100000000000001" customHeight="1" thickBot="1" x14ac:dyDescent="0.35">
      <c r="A429" s="68"/>
      <c r="B429" s="30" t="s">
        <v>36</v>
      </c>
      <c r="C429" s="333" t="s">
        <v>49</v>
      </c>
      <c r="D429" s="334"/>
      <c r="E429" s="334"/>
      <c r="F429" s="334"/>
      <c r="G429" s="335"/>
      <c r="H429" s="69"/>
      <c r="P429" s="54"/>
    </row>
    <row r="430" spans="1:16" x14ac:dyDescent="0.3">
      <c r="A430" s="68"/>
      <c r="B430" s="32">
        <v>1</v>
      </c>
      <c r="C430" s="352" t="s">
        <v>312</v>
      </c>
      <c r="D430" s="353"/>
      <c r="E430" s="353"/>
      <c r="F430" s="353"/>
      <c r="G430" s="354"/>
      <c r="H430" s="69"/>
      <c r="P430" s="54"/>
    </row>
    <row r="431" spans="1:16" x14ac:dyDescent="0.3">
      <c r="A431" s="68"/>
      <c r="B431" s="32">
        <v>2</v>
      </c>
      <c r="C431" s="355" t="s">
        <v>186</v>
      </c>
      <c r="D431" s="353"/>
      <c r="E431" s="353"/>
      <c r="F431" s="353"/>
      <c r="G431" s="354"/>
      <c r="H431" s="69"/>
      <c r="P431" s="54"/>
    </row>
    <row r="432" spans="1:16" ht="15" thickBot="1" x14ac:dyDescent="0.35">
      <c r="A432" s="68"/>
      <c r="B432" s="33"/>
      <c r="C432" s="345"/>
      <c r="D432" s="346"/>
      <c r="E432" s="346"/>
      <c r="F432" s="346"/>
      <c r="G432" s="347"/>
      <c r="H432" s="69"/>
      <c r="P432" s="54"/>
    </row>
    <row r="433" spans="1:16" ht="15" thickBot="1" x14ac:dyDescent="0.35">
      <c r="A433" s="68"/>
      <c r="B433" s="69"/>
      <c r="C433" s="69"/>
      <c r="D433" s="69"/>
      <c r="E433" s="167"/>
      <c r="F433" s="69"/>
      <c r="G433" s="167"/>
      <c r="H433" s="69"/>
      <c r="P433" s="54"/>
    </row>
    <row r="434" spans="1:16" x14ac:dyDescent="0.3">
      <c r="A434" s="157"/>
      <c r="B434" s="158"/>
      <c r="C434" s="159"/>
      <c r="D434" s="160"/>
      <c r="E434" s="161"/>
      <c r="F434" s="158"/>
      <c r="G434" s="161"/>
      <c r="H434" s="158"/>
      <c r="I434" s="232"/>
      <c r="J434" s="232"/>
      <c r="K434" s="232"/>
      <c r="L434" s="276"/>
      <c r="M434" s="276"/>
      <c r="N434" s="232"/>
      <c r="O434" s="254"/>
      <c r="P434" s="41"/>
    </row>
    <row r="435" spans="1:16" ht="57.75" customHeight="1" x14ac:dyDescent="0.3">
      <c r="A435" s="64"/>
      <c r="B435" s="348" t="s">
        <v>96</v>
      </c>
      <c r="C435" s="349"/>
      <c r="D435" s="349"/>
      <c r="E435" s="349"/>
      <c r="F435" s="349"/>
      <c r="G435" s="349"/>
      <c r="H435" s="349"/>
      <c r="I435" s="349"/>
      <c r="J435" s="349"/>
      <c r="K435" s="349"/>
      <c r="L435" s="349"/>
      <c r="M435" s="349"/>
      <c r="N435" s="349"/>
      <c r="O435" s="349"/>
      <c r="P435" s="54"/>
    </row>
    <row r="436" spans="1:16" ht="15" thickBot="1" x14ac:dyDescent="0.35">
      <c r="A436" s="162"/>
      <c r="B436" s="163"/>
      <c r="C436" s="164"/>
      <c r="D436" s="165"/>
      <c r="E436" s="166"/>
      <c r="F436" s="163"/>
      <c r="G436" s="166"/>
      <c r="H436" s="163"/>
      <c r="I436" s="233"/>
      <c r="J436" s="233"/>
      <c r="K436" s="233"/>
      <c r="L436" s="277"/>
      <c r="M436" s="277"/>
      <c r="N436" s="233"/>
      <c r="O436" s="255"/>
      <c r="P436" s="72"/>
    </row>
  </sheetData>
  <mergeCells count="90">
    <mergeCell ref="J272:K272"/>
    <mergeCell ref="G246:H246"/>
    <mergeCell ref="J246:K246"/>
    <mergeCell ref="A248:H248"/>
    <mergeCell ref="A377:D377"/>
    <mergeCell ref="A249:D249"/>
    <mergeCell ref="A360:D360"/>
    <mergeCell ref="G371:H371"/>
    <mergeCell ref="J371:K371"/>
    <mergeCell ref="A373:H373"/>
    <mergeCell ref="A374:D374"/>
    <mergeCell ref="G399:H399"/>
    <mergeCell ref="J399:K399"/>
    <mergeCell ref="A401:M401"/>
    <mergeCell ref="N401:O401"/>
    <mergeCell ref="J321:K321"/>
    <mergeCell ref="G393:H393"/>
    <mergeCell ref="J393:K393"/>
    <mergeCell ref="A395:H395"/>
    <mergeCell ref="A396:D396"/>
    <mergeCell ref="D391:I391"/>
    <mergeCell ref="C413:G413"/>
    <mergeCell ref="C414:G414"/>
    <mergeCell ref="C415:G415"/>
    <mergeCell ref="C416:G416"/>
    <mergeCell ref="A402:M402"/>
    <mergeCell ref="A403:M403"/>
    <mergeCell ref="C408:G408"/>
    <mergeCell ref="C409:G409"/>
    <mergeCell ref="C410:G410"/>
    <mergeCell ref="C411:G411"/>
    <mergeCell ref="C412:G412"/>
    <mergeCell ref="J406:O406"/>
    <mergeCell ref="B406:G406"/>
    <mergeCell ref="C407:G407"/>
    <mergeCell ref="N402:O402"/>
    <mergeCell ref="N403:O403"/>
    <mergeCell ref="C432:G432"/>
    <mergeCell ref="B435:O435"/>
    <mergeCell ref="C428:G428"/>
    <mergeCell ref="C429:G429"/>
    <mergeCell ref="C430:G430"/>
    <mergeCell ref="C431:G431"/>
    <mergeCell ref="C424:G424"/>
    <mergeCell ref="C425:G425"/>
    <mergeCell ref="C426:G426"/>
    <mergeCell ref="C427:G427"/>
    <mergeCell ref="C418:G418"/>
    <mergeCell ref="C419:G419"/>
    <mergeCell ref="C420:G420"/>
    <mergeCell ref="C421:G421"/>
    <mergeCell ref="C422:G422"/>
    <mergeCell ref="C423:G423"/>
    <mergeCell ref="C417:G417"/>
    <mergeCell ref="A169:D169"/>
    <mergeCell ref="A175:D175"/>
    <mergeCell ref="J201:K201"/>
    <mergeCell ref="A204:D204"/>
    <mergeCell ref="A203:H203"/>
    <mergeCell ref="A193:D193"/>
    <mergeCell ref="G201:H201"/>
    <mergeCell ref="A323:H323"/>
    <mergeCell ref="A324:D324"/>
    <mergeCell ref="A265:D265"/>
    <mergeCell ref="D270:I270"/>
    <mergeCell ref="G272:H272"/>
    <mergeCell ref="D319:I319"/>
    <mergeCell ref="A274:H274"/>
    <mergeCell ref="G321:H321"/>
    <mergeCell ref="A1:K1"/>
    <mergeCell ref="L1:M1"/>
    <mergeCell ref="N1:O1"/>
    <mergeCell ref="K3:O3"/>
    <mergeCell ref="A5:H5"/>
    <mergeCell ref="K2:O2"/>
    <mergeCell ref="A151:D151"/>
    <mergeCell ref="A86:D86"/>
    <mergeCell ref="A95:D95"/>
    <mergeCell ref="A107:D107"/>
    <mergeCell ref="A112:D112"/>
    <mergeCell ref="A146:D146"/>
    <mergeCell ref="A116:D116"/>
    <mergeCell ref="A126:D126"/>
    <mergeCell ref="D141:I141"/>
    <mergeCell ref="G143:H143"/>
    <mergeCell ref="J143:K143"/>
    <mergeCell ref="A145:H145"/>
    <mergeCell ref="A69:D69"/>
    <mergeCell ref="A77:D77"/>
    <mergeCell ref="A6:D6"/>
  </mergeCells>
  <printOptions horizontalCentered="1"/>
  <pageMargins left="0.23622047244094491" right="0.23622047244094491" top="0.74803149606299213" bottom="0.74803149606299213" header="0.31496062992125984" footer="0.31496062992125984"/>
  <pageSetup scale="4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d = " h t t p : / / w w w . w 3 . o r g / 2 0 0 1 / X M L S c h e m a "   x m l n s : x s i = " h t t p : / / w w w . w 3 . o r g / 2 0 0 1 / X M L S c h e m a - i n s t a n c e " > < T o k e n s / > < / S w i f t T o k e n s > 
</file>

<file path=customXml/itemProps1.xml><?xml version="1.0" encoding="utf-8"?>
<ds:datastoreItem xmlns:ds="http://schemas.openxmlformats.org/officeDocument/2006/customXml" ds:itemID="{2A5D3694-1FD1-425D-96A7-1B2E408752C9}">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Bid Recap &amp; Summary</vt:lpstr>
      <vt:lpstr>Estimate</vt:lpstr>
      <vt:lpstr>'Bid Recap &amp; Summary'!Print_Area</vt:lpstr>
      <vt:lpstr>Estimate!Print_Area</vt:lpstr>
      <vt:lpstr>Estimate!Print_Titles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2024-10-04T19:17:57Z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{2A5D3694-1FD1-425D-96A7-1B2E408752C9}</vt:lpwstr>
  </property>
</Properties>
</file>