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B0B71449-D7F4-46D8-BDAE-5EEC9553103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id Recap &amp; Summary" sheetId="2" r:id="rId1"/>
    <sheet name="Estimate" sheetId="1" r:id="rId2"/>
  </sheets>
  <definedNames>
    <definedName name="_xlnm._FilterDatabase" localSheetId="1" hidden="1">Estimate!$A$6:$U$181</definedName>
    <definedName name="_xlnm.Print_Area" localSheetId="0">'Bid Recap &amp; Summary'!$A$1:$M$25</definedName>
    <definedName name="_xlnm.Print_Area" localSheetId="1">Estimate!$A$1:$R$182</definedName>
    <definedName name="_xlnm.Print_Titles" localSheetId="1">Estimate!$1:$6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 l="1"/>
  <c r="L13" i="2" s="1"/>
  <c r="L14" i="2"/>
  <c r="L18" i="2" s="1"/>
  <c r="L19" i="2" s="1"/>
  <c r="K5" i="2"/>
  <c r="K8" i="2" s="1"/>
  <c r="N162" i="1"/>
  <c r="K162" i="1"/>
  <c r="I162" i="1"/>
  <c r="J162" i="1" s="1"/>
  <c r="A162" i="1"/>
  <c r="N163" i="1"/>
  <c r="K163" i="1"/>
  <c r="I163" i="1"/>
  <c r="J163" i="1" s="1"/>
  <c r="A163" i="1"/>
  <c r="Q156" i="1"/>
  <c r="P156" i="1"/>
  <c r="O156" i="1"/>
  <c r="N156" i="1"/>
  <c r="M156" i="1"/>
  <c r="L156" i="1"/>
  <c r="K156" i="1"/>
  <c r="J156" i="1"/>
  <c r="I156" i="1"/>
  <c r="A156" i="1"/>
  <c r="N155" i="1"/>
  <c r="K155" i="1"/>
  <c r="I155" i="1"/>
  <c r="J155" i="1" s="1"/>
  <c r="A155" i="1"/>
  <c r="N154" i="1"/>
  <c r="K154" i="1"/>
  <c r="I154" i="1"/>
  <c r="J154" i="1" s="1"/>
  <c r="A154" i="1"/>
  <c r="N153" i="1"/>
  <c r="K153" i="1"/>
  <c r="I153" i="1"/>
  <c r="J153" i="1" s="1"/>
  <c r="A153" i="1"/>
  <c r="N152" i="1"/>
  <c r="K152" i="1"/>
  <c r="I152" i="1"/>
  <c r="J152" i="1" s="1"/>
  <c r="A152" i="1"/>
  <c r="N151" i="1"/>
  <c r="K151" i="1"/>
  <c r="I151" i="1"/>
  <c r="J151" i="1" s="1"/>
  <c r="A151" i="1"/>
  <c r="N150" i="1"/>
  <c r="K150" i="1"/>
  <c r="I150" i="1"/>
  <c r="J150" i="1" s="1"/>
  <c r="A150" i="1"/>
  <c r="Q149" i="1"/>
  <c r="P149" i="1"/>
  <c r="O149" i="1"/>
  <c r="N149" i="1"/>
  <c r="M149" i="1"/>
  <c r="L149" i="1"/>
  <c r="K149" i="1"/>
  <c r="J149" i="1"/>
  <c r="I149" i="1"/>
  <c r="A149" i="1"/>
  <c r="Q148" i="1"/>
  <c r="P148" i="1"/>
  <c r="O148" i="1"/>
  <c r="N148" i="1"/>
  <c r="M148" i="1"/>
  <c r="L148" i="1"/>
  <c r="K148" i="1"/>
  <c r="J148" i="1"/>
  <c r="I148" i="1"/>
  <c r="A148" i="1"/>
  <c r="N147" i="1"/>
  <c r="K147" i="1"/>
  <c r="J147" i="1"/>
  <c r="A147" i="1"/>
  <c r="N146" i="1"/>
  <c r="K146" i="1"/>
  <c r="J146" i="1"/>
  <c r="A146" i="1"/>
  <c r="N145" i="1"/>
  <c r="K145" i="1"/>
  <c r="J145" i="1"/>
  <c r="A145" i="1"/>
  <c r="Q144" i="1"/>
  <c r="P144" i="1"/>
  <c r="O144" i="1"/>
  <c r="N144" i="1"/>
  <c r="M144" i="1"/>
  <c r="L144" i="1"/>
  <c r="K144" i="1"/>
  <c r="J144" i="1"/>
  <c r="I144" i="1"/>
  <c r="A144" i="1"/>
  <c r="Q143" i="1"/>
  <c r="P143" i="1"/>
  <c r="O143" i="1"/>
  <c r="N143" i="1"/>
  <c r="M143" i="1"/>
  <c r="L143" i="1"/>
  <c r="K143" i="1"/>
  <c r="J143" i="1"/>
  <c r="I143" i="1"/>
  <c r="A143" i="1"/>
  <c r="N142" i="1"/>
  <c r="K142" i="1"/>
  <c r="J142" i="1"/>
  <c r="A142" i="1"/>
  <c r="Q141" i="1"/>
  <c r="P141" i="1"/>
  <c r="O141" i="1"/>
  <c r="N141" i="1"/>
  <c r="M141" i="1"/>
  <c r="L141" i="1"/>
  <c r="K141" i="1"/>
  <c r="J141" i="1"/>
  <c r="I141" i="1"/>
  <c r="A141" i="1"/>
  <c r="Q140" i="1"/>
  <c r="P140" i="1"/>
  <c r="O140" i="1"/>
  <c r="N140" i="1"/>
  <c r="M140" i="1"/>
  <c r="L140" i="1"/>
  <c r="K140" i="1"/>
  <c r="J140" i="1"/>
  <c r="I140" i="1"/>
  <c r="A140" i="1"/>
  <c r="N160" i="1"/>
  <c r="K160" i="1"/>
  <c r="I160" i="1"/>
  <c r="J160" i="1" s="1"/>
  <c r="A160" i="1"/>
  <c r="N161" i="1"/>
  <c r="K161" i="1"/>
  <c r="I161" i="1"/>
  <c r="J161" i="1" s="1"/>
  <c r="A161" i="1"/>
  <c r="N159" i="1"/>
  <c r="K159" i="1"/>
  <c r="I159" i="1"/>
  <c r="J159" i="1" s="1"/>
  <c r="A159" i="1"/>
  <c r="N158" i="1"/>
  <c r="K158" i="1"/>
  <c r="I158" i="1"/>
  <c r="J158" i="1" s="1"/>
  <c r="A158" i="1"/>
  <c r="N138" i="1"/>
  <c r="K138" i="1"/>
  <c r="I138" i="1"/>
  <c r="J138" i="1" s="1"/>
  <c r="A138" i="1"/>
  <c r="Q129" i="1"/>
  <c r="P129" i="1"/>
  <c r="O129" i="1"/>
  <c r="N129" i="1"/>
  <c r="M129" i="1"/>
  <c r="L129" i="1"/>
  <c r="K129" i="1"/>
  <c r="J129" i="1"/>
  <c r="I129" i="1"/>
  <c r="A129" i="1"/>
  <c r="N128" i="1"/>
  <c r="K128" i="1"/>
  <c r="I128" i="1"/>
  <c r="J128" i="1" s="1"/>
  <c r="A128" i="1"/>
  <c r="N127" i="1"/>
  <c r="K127" i="1"/>
  <c r="I127" i="1"/>
  <c r="J127" i="1" s="1"/>
  <c r="A127" i="1"/>
  <c r="N126" i="1"/>
  <c r="K126" i="1"/>
  <c r="I126" i="1"/>
  <c r="J126" i="1" s="1"/>
  <c r="A126" i="1"/>
  <c r="N125" i="1"/>
  <c r="K125" i="1"/>
  <c r="I125" i="1"/>
  <c r="J125" i="1" s="1"/>
  <c r="A125" i="1"/>
  <c r="Q124" i="1"/>
  <c r="P124" i="1"/>
  <c r="O124" i="1"/>
  <c r="N124" i="1"/>
  <c r="M124" i="1"/>
  <c r="L124" i="1"/>
  <c r="K124" i="1"/>
  <c r="J124" i="1"/>
  <c r="I124" i="1"/>
  <c r="A124" i="1"/>
  <c r="N132" i="1"/>
  <c r="K132" i="1"/>
  <c r="I132" i="1"/>
  <c r="J132" i="1" s="1"/>
  <c r="A132" i="1"/>
  <c r="N131" i="1"/>
  <c r="K131" i="1"/>
  <c r="I131" i="1"/>
  <c r="J131" i="1" s="1"/>
  <c r="A131" i="1"/>
  <c r="A119" i="1"/>
  <c r="A118" i="1"/>
  <c r="N117" i="1"/>
  <c r="A117" i="1"/>
  <c r="N97" i="1"/>
  <c r="K97" i="1"/>
  <c r="I97" i="1"/>
  <c r="J97" i="1" s="1"/>
  <c r="A97" i="1"/>
  <c r="N96" i="1"/>
  <c r="K96" i="1"/>
  <c r="I96" i="1"/>
  <c r="J96" i="1" s="1"/>
  <c r="A96" i="1"/>
  <c r="N95" i="1"/>
  <c r="K95" i="1"/>
  <c r="I95" i="1"/>
  <c r="J95" i="1" s="1"/>
  <c r="A95" i="1"/>
  <c r="N94" i="1"/>
  <c r="K94" i="1"/>
  <c r="I94" i="1"/>
  <c r="J94" i="1" s="1"/>
  <c r="A94" i="1"/>
  <c r="N93" i="1"/>
  <c r="K93" i="1"/>
  <c r="I93" i="1"/>
  <c r="J93" i="1" s="1"/>
  <c r="A93" i="1"/>
  <c r="Q91" i="1"/>
  <c r="P91" i="1"/>
  <c r="O91" i="1"/>
  <c r="N91" i="1"/>
  <c r="M91" i="1"/>
  <c r="L91" i="1"/>
  <c r="K91" i="1"/>
  <c r="J91" i="1"/>
  <c r="I91" i="1"/>
  <c r="A91" i="1"/>
  <c r="N90" i="1"/>
  <c r="K90" i="1"/>
  <c r="I90" i="1"/>
  <c r="J90" i="1" s="1"/>
  <c r="A90" i="1"/>
  <c r="N89" i="1"/>
  <c r="K89" i="1"/>
  <c r="I89" i="1"/>
  <c r="J89" i="1" s="1"/>
  <c r="A89" i="1"/>
  <c r="N88" i="1"/>
  <c r="K88" i="1"/>
  <c r="I88" i="1"/>
  <c r="J88" i="1" s="1"/>
  <c r="A88" i="1"/>
  <c r="N87" i="1"/>
  <c r="K87" i="1"/>
  <c r="I87" i="1"/>
  <c r="J87" i="1" s="1"/>
  <c r="A87" i="1"/>
  <c r="N86" i="1"/>
  <c r="K86" i="1"/>
  <c r="I86" i="1"/>
  <c r="J86" i="1" s="1"/>
  <c r="A86" i="1"/>
  <c r="N85" i="1"/>
  <c r="K85" i="1"/>
  <c r="I85" i="1"/>
  <c r="J85" i="1" s="1"/>
  <c r="A85" i="1"/>
  <c r="Q84" i="1"/>
  <c r="P84" i="1"/>
  <c r="O84" i="1"/>
  <c r="N84" i="1"/>
  <c r="M84" i="1"/>
  <c r="L84" i="1"/>
  <c r="K84" i="1"/>
  <c r="J84" i="1"/>
  <c r="I84" i="1"/>
  <c r="A84" i="1"/>
  <c r="Q83" i="1"/>
  <c r="P83" i="1"/>
  <c r="O83" i="1"/>
  <c r="N83" i="1"/>
  <c r="M83" i="1"/>
  <c r="L83" i="1"/>
  <c r="K83" i="1"/>
  <c r="J83" i="1"/>
  <c r="I83" i="1"/>
  <c r="A83" i="1"/>
  <c r="N82" i="1"/>
  <c r="K82" i="1"/>
  <c r="I82" i="1"/>
  <c r="J82" i="1" s="1"/>
  <c r="A82" i="1"/>
  <c r="N81" i="1"/>
  <c r="K81" i="1"/>
  <c r="I81" i="1"/>
  <c r="J81" i="1" s="1"/>
  <c r="A81" i="1"/>
  <c r="N80" i="1"/>
  <c r="K80" i="1"/>
  <c r="I80" i="1"/>
  <c r="J80" i="1" s="1"/>
  <c r="A80" i="1"/>
  <c r="N79" i="1"/>
  <c r="K79" i="1"/>
  <c r="I79" i="1"/>
  <c r="J79" i="1" s="1"/>
  <c r="A79" i="1"/>
  <c r="N78" i="1"/>
  <c r="K78" i="1"/>
  <c r="I78" i="1"/>
  <c r="J78" i="1" s="1"/>
  <c r="A78" i="1"/>
  <c r="N77" i="1"/>
  <c r="K77" i="1"/>
  <c r="I77" i="1"/>
  <c r="J77" i="1" s="1"/>
  <c r="A77" i="1"/>
  <c r="N76" i="1"/>
  <c r="K76" i="1"/>
  <c r="I76" i="1"/>
  <c r="J76" i="1" s="1"/>
  <c r="A76" i="1"/>
  <c r="N75" i="1"/>
  <c r="K75" i="1"/>
  <c r="I75" i="1"/>
  <c r="J75" i="1" s="1"/>
  <c r="A75" i="1"/>
  <c r="N74" i="1"/>
  <c r="K74" i="1"/>
  <c r="I74" i="1"/>
  <c r="J74" i="1" s="1"/>
  <c r="A74" i="1"/>
  <c r="N73" i="1"/>
  <c r="K73" i="1"/>
  <c r="I73" i="1"/>
  <c r="J73" i="1" s="1"/>
  <c r="A73" i="1"/>
  <c r="N72" i="1"/>
  <c r="K72" i="1"/>
  <c r="I72" i="1"/>
  <c r="J72" i="1" s="1"/>
  <c r="A72" i="1"/>
  <c r="N71" i="1"/>
  <c r="K71" i="1"/>
  <c r="I71" i="1"/>
  <c r="J71" i="1" s="1"/>
  <c r="A71" i="1"/>
  <c r="Q70" i="1"/>
  <c r="P70" i="1"/>
  <c r="O70" i="1"/>
  <c r="N70" i="1"/>
  <c r="M70" i="1"/>
  <c r="L70" i="1"/>
  <c r="K70" i="1"/>
  <c r="J70" i="1"/>
  <c r="I70" i="1"/>
  <c r="A70" i="1"/>
  <c r="N101" i="1"/>
  <c r="K101" i="1"/>
  <c r="I101" i="1"/>
  <c r="J101" i="1" s="1"/>
  <c r="A101" i="1"/>
  <c r="N100" i="1"/>
  <c r="K100" i="1"/>
  <c r="I100" i="1"/>
  <c r="J100" i="1" s="1"/>
  <c r="A100" i="1"/>
  <c r="Q69" i="1"/>
  <c r="P69" i="1"/>
  <c r="O69" i="1"/>
  <c r="N69" i="1"/>
  <c r="M69" i="1"/>
  <c r="L69" i="1"/>
  <c r="K69" i="1"/>
  <c r="J69" i="1"/>
  <c r="I69" i="1"/>
  <c r="A69" i="1"/>
  <c r="N68" i="1"/>
  <c r="K68" i="1"/>
  <c r="I68" i="1"/>
  <c r="J68" i="1" s="1"/>
  <c r="A68" i="1"/>
  <c r="N67" i="1"/>
  <c r="K67" i="1"/>
  <c r="I67" i="1"/>
  <c r="J67" i="1" s="1"/>
  <c r="A67" i="1"/>
  <c r="N66" i="1"/>
  <c r="K66" i="1"/>
  <c r="I66" i="1"/>
  <c r="J66" i="1" s="1"/>
  <c r="A66" i="1"/>
  <c r="N65" i="1"/>
  <c r="K65" i="1"/>
  <c r="I65" i="1"/>
  <c r="J65" i="1" s="1"/>
  <c r="A65" i="1"/>
  <c r="N64" i="1"/>
  <c r="K64" i="1"/>
  <c r="I64" i="1"/>
  <c r="J64" i="1" s="1"/>
  <c r="A64" i="1"/>
  <c r="N63" i="1"/>
  <c r="K63" i="1"/>
  <c r="I63" i="1"/>
  <c r="J63" i="1" s="1"/>
  <c r="A63" i="1"/>
  <c r="N62" i="1"/>
  <c r="K62" i="1"/>
  <c r="I62" i="1"/>
  <c r="J62" i="1" s="1"/>
  <c r="A62" i="1"/>
  <c r="N61" i="1"/>
  <c r="K61" i="1"/>
  <c r="I61" i="1"/>
  <c r="J61" i="1" s="1"/>
  <c r="A61" i="1"/>
  <c r="N60" i="1"/>
  <c r="K60" i="1"/>
  <c r="I60" i="1"/>
  <c r="J60" i="1" s="1"/>
  <c r="A60" i="1"/>
  <c r="N59" i="1"/>
  <c r="K59" i="1"/>
  <c r="I59" i="1"/>
  <c r="J59" i="1" s="1"/>
  <c r="A59" i="1"/>
  <c r="Q58" i="1"/>
  <c r="P58" i="1"/>
  <c r="O58" i="1"/>
  <c r="N58" i="1"/>
  <c r="M58" i="1"/>
  <c r="L58" i="1"/>
  <c r="K58" i="1"/>
  <c r="J58" i="1"/>
  <c r="I58" i="1"/>
  <c r="A58" i="1"/>
  <c r="Q57" i="1"/>
  <c r="P57" i="1"/>
  <c r="O57" i="1"/>
  <c r="N57" i="1"/>
  <c r="M57" i="1"/>
  <c r="L57" i="1"/>
  <c r="K57" i="1"/>
  <c r="J57" i="1"/>
  <c r="I57" i="1"/>
  <c r="A57" i="1"/>
  <c r="N56" i="1"/>
  <c r="K56" i="1"/>
  <c r="I56" i="1"/>
  <c r="J56" i="1" s="1"/>
  <c r="A56" i="1"/>
  <c r="N55" i="1"/>
  <c r="K55" i="1"/>
  <c r="I55" i="1"/>
  <c r="J55" i="1" s="1"/>
  <c r="A55" i="1"/>
  <c r="N54" i="1"/>
  <c r="K54" i="1"/>
  <c r="I54" i="1"/>
  <c r="J54" i="1" s="1"/>
  <c r="A54" i="1"/>
  <c r="N53" i="1"/>
  <c r="K53" i="1"/>
  <c r="I53" i="1"/>
  <c r="J53" i="1" s="1"/>
  <c r="A53" i="1"/>
  <c r="N52" i="1"/>
  <c r="K52" i="1"/>
  <c r="I52" i="1"/>
  <c r="J52" i="1" s="1"/>
  <c r="A52" i="1"/>
  <c r="N51" i="1"/>
  <c r="K51" i="1"/>
  <c r="I51" i="1"/>
  <c r="J51" i="1" s="1"/>
  <c r="A51" i="1"/>
  <c r="N50" i="1"/>
  <c r="K50" i="1"/>
  <c r="I50" i="1"/>
  <c r="J50" i="1" s="1"/>
  <c r="A50" i="1"/>
  <c r="N49" i="1"/>
  <c r="K49" i="1"/>
  <c r="I49" i="1"/>
  <c r="J49" i="1" s="1"/>
  <c r="A49" i="1"/>
  <c r="N48" i="1"/>
  <c r="K48" i="1"/>
  <c r="I48" i="1"/>
  <c r="J48" i="1" s="1"/>
  <c r="A48" i="1"/>
  <c r="Q47" i="1"/>
  <c r="P47" i="1"/>
  <c r="O47" i="1"/>
  <c r="N47" i="1"/>
  <c r="M47" i="1"/>
  <c r="L47" i="1"/>
  <c r="K47" i="1"/>
  <c r="J47" i="1"/>
  <c r="I47" i="1"/>
  <c r="A47" i="1"/>
  <c r="N99" i="1"/>
  <c r="K99" i="1"/>
  <c r="I99" i="1"/>
  <c r="J99" i="1" s="1"/>
  <c r="A99" i="1"/>
  <c r="N98" i="1"/>
  <c r="K98" i="1"/>
  <c r="I98" i="1"/>
  <c r="J98" i="1" s="1"/>
  <c r="A98" i="1"/>
  <c r="N102" i="1"/>
  <c r="M102" i="1"/>
  <c r="K102" i="1"/>
  <c r="L102" i="1" s="1"/>
  <c r="I102" i="1"/>
  <c r="J102" i="1" s="1"/>
  <c r="O102" i="1" s="1"/>
  <c r="P102" i="1" s="1"/>
  <c r="A102" i="1"/>
  <c r="A37" i="1"/>
  <c r="N36" i="1"/>
  <c r="A36" i="1"/>
  <c r="N35" i="1"/>
  <c r="K35" i="1"/>
  <c r="J35" i="1"/>
  <c r="A35" i="1"/>
  <c r="A34" i="1"/>
  <c r="N41" i="1"/>
  <c r="K41" i="1"/>
  <c r="J41" i="1"/>
  <c r="A41" i="1"/>
  <c r="A40" i="1"/>
  <c r="A39" i="1"/>
  <c r="A38" i="1"/>
  <c r="A45" i="1"/>
  <c r="N44" i="1"/>
  <c r="K44" i="1"/>
  <c r="J44" i="1"/>
  <c r="A44" i="1"/>
  <c r="N43" i="1"/>
  <c r="K43" i="1"/>
  <c r="J43" i="1"/>
  <c r="A43" i="1"/>
  <c r="N42" i="1"/>
  <c r="A42" i="1"/>
  <c r="A30" i="1"/>
  <c r="A31" i="1"/>
  <c r="L125" i="1" l="1"/>
  <c r="L146" i="1"/>
  <c r="L163" i="1"/>
  <c r="O163" i="1"/>
  <c r="L162" i="1"/>
  <c r="O162" i="1"/>
  <c r="L158" i="1"/>
  <c r="O159" i="1"/>
  <c r="L159" i="1"/>
  <c r="L147" i="1"/>
  <c r="L152" i="1"/>
  <c r="L153" i="1"/>
  <c r="L142" i="1"/>
  <c r="L145" i="1"/>
  <c r="O150" i="1"/>
  <c r="L151" i="1"/>
  <c r="L154" i="1"/>
  <c r="L155" i="1"/>
  <c r="O147" i="1"/>
  <c r="O152" i="1"/>
  <c r="O155" i="1"/>
  <c r="O146" i="1"/>
  <c r="O153" i="1"/>
  <c r="O158" i="1"/>
  <c r="O145" i="1"/>
  <c r="O142" i="1"/>
  <c r="L150" i="1"/>
  <c r="O151" i="1"/>
  <c r="O154" i="1"/>
  <c r="L160" i="1"/>
  <c r="O160" i="1"/>
  <c r="L161" i="1"/>
  <c r="O161" i="1"/>
  <c r="L128" i="1"/>
  <c r="L126" i="1"/>
  <c r="L88" i="1"/>
  <c r="L127" i="1"/>
  <c r="L138" i="1"/>
  <c r="O138" i="1"/>
  <c r="O125" i="1"/>
  <c r="O128" i="1"/>
  <c r="O126" i="1"/>
  <c r="O127" i="1"/>
  <c r="O131" i="1"/>
  <c r="L131" i="1"/>
  <c r="O132" i="1"/>
  <c r="L132" i="1"/>
  <c r="L94" i="1"/>
  <c r="L95" i="1"/>
  <c r="L71" i="1"/>
  <c r="L73" i="1"/>
  <c r="L74" i="1"/>
  <c r="L75" i="1"/>
  <c r="L79" i="1"/>
  <c r="K117" i="1"/>
  <c r="L87" i="1"/>
  <c r="L89" i="1"/>
  <c r="O85" i="1"/>
  <c r="L86" i="1"/>
  <c r="L53" i="1"/>
  <c r="L61" i="1"/>
  <c r="L90" i="1"/>
  <c r="O90" i="1"/>
  <c r="L68" i="1"/>
  <c r="O77" i="1"/>
  <c r="L78" i="1"/>
  <c r="L81" i="1"/>
  <c r="L82" i="1"/>
  <c r="O88" i="1"/>
  <c r="L72" i="1"/>
  <c r="L76" i="1"/>
  <c r="L80" i="1"/>
  <c r="L85" i="1"/>
  <c r="O86" i="1"/>
  <c r="O89" i="1"/>
  <c r="L62" i="1"/>
  <c r="L65" i="1"/>
  <c r="O87" i="1"/>
  <c r="O95" i="1"/>
  <c r="L96" i="1"/>
  <c r="O93" i="1"/>
  <c r="O96" i="1"/>
  <c r="L97" i="1"/>
  <c r="L93" i="1"/>
  <c r="O94" i="1"/>
  <c r="O97" i="1"/>
  <c r="L66" i="1"/>
  <c r="O71" i="1"/>
  <c r="O79" i="1"/>
  <c r="O74" i="1"/>
  <c r="O82" i="1"/>
  <c r="O72" i="1"/>
  <c r="O75" i="1"/>
  <c r="O80" i="1"/>
  <c r="L56" i="1"/>
  <c r="O76" i="1"/>
  <c r="L59" i="1"/>
  <c r="L60" i="1"/>
  <c r="L64" i="1"/>
  <c r="L67" i="1"/>
  <c r="O73" i="1"/>
  <c r="L77" i="1"/>
  <c r="O78" i="1"/>
  <c r="O81" i="1"/>
  <c r="L100" i="1"/>
  <c r="O60" i="1"/>
  <c r="O63" i="1"/>
  <c r="O68" i="1"/>
  <c r="O65" i="1"/>
  <c r="L48" i="1"/>
  <c r="L52" i="1"/>
  <c r="L55" i="1"/>
  <c r="O61" i="1"/>
  <c r="O66" i="1"/>
  <c r="O62" i="1"/>
  <c r="L49" i="1"/>
  <c r="L50" i="1"/>
  <c r="L54" i="1"/>
  <c r="O59" i="1"/>
  <c r="L63" i="1"/>
  <c r="O64" i="1"/>
  <c r="O67" i="1"/>
  <c r="O100" i="1"/>
  <c r="L101" i="1"/>
  <c r="O101" i="1"/>
  <c r="O50" i="1"/>
  <c r="O48" i="1"/>
  <c r="O51" i="1"/>
  <c r="O56" i="1"/>
  <c r="O49" i="1"/>
  <c r="O54" i="1"/>
  <c r="O53" i="1"/>
  <c r="L51" i="1"/>
  <c r="O52" i="1"/>
  <c r="O55" i="1"/>
  <c r="Q102" i="1"/>
  <c r="L98" i="1"/>
  <c r="O98" i="1"/>
  <c r="O99" i="1"/>
  <c r="L99" i="1"/>
  <c r="O43" i="1"/>
  <c r="O41" i="1"/>
  <c r="O35" i="1"/>
  <c r="L43" i="1"/>
  <c r="O44" i="1"/>
  <c r="L41" i="1"/>
  <c r="L35" i="1"/>
  <c r="L44" i="1"/>
  <c r="J39" i="1"/>
  <c r="K39" i="1"/>
  <c r="N39" i="1"/>
  <c r="J42" i="1"/>
  <c r="O42" i="1" s="1"/>
  <c r="J34" i="1"/>
  <c r="J36" i="1"/>
  <c r="O36" i="1" s="1"/>
  <c r="N34" i="1"/>
  <c r="K42" i="1"/>
  <c r="K34" i="1"/>
  <c r="K36" i="1"/>
  <c r="J117" i="1" l="1"/>
  <c r="O117" i="1" s="1"/>
  <c r="L36" i="1"/>
  <c r="O39" i="1"/>
  <c r="L39" i="1"/>
  <c r="L34" i="1"/>
  <c r="L42" i="1"/>
  <c r="O34" i="1"/>
  <c r="K40" i="1"/>
  <c r="N40" i="1"/>
  <c r="J40" i="1"/>
  <c r="N16" i="1"/>
  <c r="K16" i="1"/>
  <c r="I16" i="1"/>
  <c r="J16" i="1" s="1"/>
  <c r="A16" i="1"/>
  <c r="J118" i="1" l="1"/>
  <c r="K118" i="1"/>
  <c r="N118" i="1"/>
  <c r="L117" i="1"/>
  <c r="O40" i="1"/>
  <c r="L40" i="1"/>
  <c r="K38" i="1"/>
  <c r="N38" i="1"/>
  <c r="J38" i="1"/>
  <c r="J37" i="1"/>
  <c r="K37" i="1"/>
  <c r="N37" i="1"/>
  <c r="L16" i="1"/>
  <c r="O16" i="1"/>
  <c r="O118" i="1" l="1"/>
  <c r="L118" i="1"/>
  <c r="K119" i="1"/>
  <c r="N119" i="1"/>
  <c r="J119" i="1"/>
  <c r="O37" i="1"/>
  <c r="L37" i="1"/>
  <c r="O38" i="1"/>
  <c r="L38" i="1"/>
  <c r="J45" i="1"/>
  <c r="N45" i="1"/>
  <c r="K45" i="1"/>
  <c r="A21" i="1"/>
  <c r="A20" i="1"/>
  <c r="A19" i="1"/>
  <c r="A18" i="1"/>
  <c r="A17" i="1"/>
  <c r="A14" i="1"/>
  <c r="A15" i="1"/>
  <c r="A22" i="1"/>
  <c r="A23" i="1"/>
  <c r="A13" i="1"/>
  <c r="A12" i="1"/>
  <c r="A11" i="1"/>
  <c r="A10" i="1"/>
  <c r="A9" i="1"/>
  <c r="L119" i="1" l="1"/>
  <c r="O119" i="1"/>
  <c r="L45" i="1"/>
  <c r="O45" i="1"/>
  <c r="N14" i="1"/>
  <c r="K14" i="1"/>
  <c r="I14" i="1"/>
  <c r="J14" i="1" s="1"/>
  <c r="N17" i="1"/>
  <c r="K17" i="1"/>
  <c r="I17" i="1"/>
  <c r="J17" i="1" s="1"/>
  <c r="N13" i="1"/>
  <c r="K13" i="1"/>
  <c r="I13" i="1"/>
  <c r="J13" i="1" s="1"/>
  <c r="N12" i="1"/>
  <c r="K12" i="1"/>
  <c r="I12" i="1"/>
  <c r="J12" i="1" s="1"/>
  <c r="N18" i="1"/>
  <c r="K18" i="1"/>
  <c r="I18" i="1"/>
  <c r="J18" i="1" s="1"/>
  <c r="N15" i="1"/>
  <c r="K15" i="1"/>
  <c r="I15" i="1"/>
  <c r="J15" i="1" s="1"/>
  <c r="O15" i="1" l="1"/>
  <c r="L18" i="1"/>
  <c r="O18" i="1"/>
  <c r="L14" i="1"/>
  <c r="O14" i="1"/>
  <c r="L15" i="1"/>
  <c r="O12" i="1"/>
  <c r="L12" i="1"/>
  <c r="L13" i="1"/>
  <c r="O13" i="1"/>
  <c r="L17" i="1"/>
  <c r="O17" i="1"/>
  <c r="A24" i="1"/>
  <c r="A25" i="1"/>
  <c r="A26" i="1"/>
  <c r="A27" i="1"/>
  <c r="A28" i="1"/>
  <c r="A29" i="1"/>
  <c r="A32" i="1"/>
  <c r="A33" i="1"/>
  <c r="A46" i="1"/>
  <c r="A9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20" i="1"/>
  <c r="A121" i="1"/>
  <c r="A122" i="1"/>
  <c r="A123" i="1"/>
  <c r="A130" i="1"/>
  <c r="A133" i="1"/>
  <c r="A134" i="1"/>
  <c r="A135" i="1"/>
  <c r="A136" i="1"/>
  <c r="A137" i="1"/>
  <c r="A139" i="1"/>
  <c r="A157" i="1"/>
  <c r="A164" i="1"/>
  <c r="A165" i="1"/>
  <c r="A166" i="1"/>
  <c r="A167" i="1"/>
  <c r="A168" i="1"/>
  <c r="A169" i="1"/>
  <c r="A170" i="1"/>
  <c r="A171" i="1"/>
  <c r="A172" i="1"/>
  <c r="A173" i="1"/>
  <c r="F5" i="1" l="1"/>
  <c r="N169" i="1" l="1"/>
  <c r="K169" i="1"/>
  <c r="I169" i="1"/>
  <c r="J169" i="1" s="1"/>
  <c r="N168" i="1"/>
  <c r="K168" i="1"/>
  <c r="I168" i="1"/>
  <c r="J168" i="1" s="1"/>
  <c r="N167" i="1"/>
  <c r="K167" i="1"/>
  <c r="I167" i="1"/>
  <c r="J167" i="1" s="1"/>
  <c r="N166" i="1"/>
  <c r="K166" i="1"/>
  <c r="I166" i="1"/>
  <c r="J166" i="1" s="1"/>
  <c r="N165" i="1"/>
  <c r="K165" i="1"/>
  <c r="I165" i="1"/>
  <c r="J165" i="1" s="1"/>
  <c r="Q157" i="1"/>
  <c r="P157" i="1"/>
  <c r="O157" i="1"/>
  <c r="N157" i="1"/>
  <c r="M157" i="1"/>
  <c r="L157" i="1"/>
  <c r="K157" i="1"/>
  <c r="J157" i="1"/>
  <c r="I157" i="1"/>
  <c r="Q139" i="1"/>
  <c r="P139" i="1"/>
  <c r="O139" i="1"/>
  <c r="N139" i="1"/>
  <c r="M139" i="1"/>
  <c r="L139" i="1"/>
  <c r="K139" i="1"/>
  <c r="J139" i="1"/>
  <c r="I139" i="1"/>
  <c r="N137" i="1"/>
  <c r="K137" i="1"/>
  <c r="I137" i="1"/>
  <c r="J137" i="1" s="1"/>
  <c r="N136" i="1"/>
  <c r="K136" i="1"/>
  <c r="I136" i="1"/>
  <c r="J136" i="1" s="1"/>
  <c r="N135" i="1"/>
  <c r="K135" i="1"/>
  <c r="I135" i="1"/>
  <c r="J135" i="1" s="1"/>
  <c r="Q134" i="1"/>
  <c r="P134" i="1"/>
  <c r="O134" i="1"/>
  <c r="N134" i="1"/>
  <c r="M134" i="1"/>
  <c r="L134" i="1"/>
  <c r="K134" i="1"/>
  <c r="J134" i="1"/>
  <c r="I134" i="1"/>
  <c r="Q133" i="1"/>
  <c r="P133" i="1"/>
  <c r="O133" i="1"/>
  <c r="N133" i="1"/>
  <c r="M133" i="1"/>
  <c r="L133" i="1"/>
  <c r="K133" i="1"/>
  <c r="J133" i="1"/>
  <c r="I133" i="1"/>
  <c r="Q130" i="1"/>
  <c r="P130" i="1"/>
  <c r="O130" i="1"/>
  <c r="N130" i="1"/>
  <c r="M130" i="1"/>
  <c r="L130" i="1"/>
  <c r="K130" i="1"/>
  <c r="J130" i="1"/>
  <c r="I130" i="1"/>
  <c r="Q123" i="1"/>
  <c r="P123" i="1"/>
  <c r="O123" i="1"/>
  <c r="N123" i="1"/>
  <c r="M123" i="1"/>
  <c r="L123" i="1"/>
  <c r="K123" i="1"/>
  <c r="J123" i="1"/>
  <c r="I123" i="1"/>
  <c r="Q122" i="1"/>
  <c r="P122" i="1"/>
  <c r="O122" i="1"/>
  <c r="N122" i="1"/>
  <c r="M122" i="1"/>
  <c r="L122" i="1"/>
  <c r="K122" i="1"/>
  <c r="J122" i="1"/>
  <c r="N121" i="1"/>
  <c r="K121" i="1"/>
  <c r="J121" i="1"/>
  <c r="N120" i="1"/>
  <c r="K120" i="1"/>
  <c r="J120" i="1"/>
  <c r="Q116" i="1"/>
  <c r="P116" i="1"/>
  <c r="O116" i="1"/>
  <c r="N116" i="1"/>
  <c r="M116" i="1"/>
  <c r="L116" i="1"/>
  <c r="K116" i="1"/>
  <c r="J116" i="1"/>
  <c r="I116" i="1"/>
  <c r="Q115" i="1"/>
  <c r="P115" i="1"/>
  <c r="O115" i="1"/>
  <c r="N115" i="1"/>
  <c r="M115" i="1"/>
  <c r="L115" i="1"/>
  <c r="K115" i="1"/>
  <c r="J115" i="1"/>
  <c r="I115" i="1"/>
  <c r="N114" i="1"/>
  <c r="K114" i="1"/>
  <c r="J114" i="1"/>
  <c r="N113" i="1"/>
  <c r="K113" i="1"/>
  <c r="J113" i="1"/>
  <c r="Q111" i="1"/>
  <c r="P111" i="1"/>
  <c r="O111" i="1"/>
  <c r="N111" i="1"/>
  <c r="M111" i="1"/>
  <c r="L111" i="1"/>
  <c r="K111" i="1"/>
  <c r="J111" i="1"/>
  <c r="I111" i="1"/>
  <c r="Q110" i="1"/>
  <c r="P110" i="1"/>
  <c r="O110" i="1"/>
  <c r="N110" i="1"/>
  <c r="M110" i="1"/>
  <c r="L110" i="1"/>
  <c r="K110" i="1"/>
  <c r="J110" i="1"/>
  <c r="I110" i="1"/>
  <c r="N109" i="1"/>
  <c r="K109" i="1"/>
  <c r="J109" i="1"/>
  <c r="N108" i="1"/>
  <c r="K108" i="1"/>
  <c r="J108" i="1"/>
  <c r="Q107" i="1"/>
  <c r="P107" i="1"/>
  <c r="O107" i="1"/>
  <c r="N107" i="1"/>
  <c r="M107" i="1"/>
  <c r="L107" i="1"/>
  <c r="K107" i="1"/>
  <c r="J107" i="1"/>
  <c r="I107" i="1"/>
  <c r="N106" i="1"/>
  <c r="O106" i="1" s="1"/>
  <c r="P106" i="1" s="1"/>
  <c r="M106" i="1"/>
  <c r="K106" i="1"/>
  <c r="I106" i="1"/>
  <c r="J106" i="1" s="1"/>
  <c r="N105" i="1"/>
  <c r="K105" i="1"/>
  <c r="J105" i="1"/>
  <c r="Q104" i="1"/>
  <c r="P104" i="1"/>
  <c r="O104" i="1"/>
  <c r="N104" i="1"/>
  <c r="M104" i="1"/>
  <c r="L104" i="1"/>
  <c r="K104" i="1"/>
  <c r="J104" i="1"/>
  <c r="I104" i="1"/>
  <c r="Q103" i="1"/>
  <c r="P103" i="1"/>
  <c r="O103" i="1"/>
  <c r="N103" i="1"/>
  <c r="M103" i="1"/>
  <c r="L103" i="1"/>
  <c r="K103" i="1"/>
  <c r="J103" i="1"/>
  <c r="I103" i="1"/>
  <c r="L165" i="1" l="1"/>
  <c r="O165" i="1"/>
  <c r="O169" i="1"/>
  <c r="O166" i="1"/>
  <c r="O168" i="1"/>
  <c r="L169" i="1"/>
  <c r="L135" i="1"/>
  <c r="L166" i="1"/>
  <c r="O167" i="1"/>
  <c r="L167" i="1"/>
  <c r="L168" i="1"/>
  <c r="L137" i="1"/>
  <c r="L136" i="1"/>
  <c r="O137" i="1"/>
  <c r="O135" i="1"/>
  <c r="O136" i="1"/>
  <c r="L114" i="1"/>
  <c r="O114" i="1"/>
  <c r="O121" i="1"/>
  <c r="L120" i="1"/>
  <c r="L113" i="1"/>
  <c r="L121" i="1"/>
  <c r="O113" i="1"/>
  <c r="O109" i="1"/>
  <c r="O120" i="1"/>
  <c r="O108" i="1"/>
  <c r="N112" i="1"/>
  <c r="K112" i="1"/>
  <c r="J112" i="1"/>
  <c r="L108" i="1"/>
  <c r="L109" i="1"/>
  <c r="L105" i="1"/>
  <c r="O105" i="1"/>
  <c r="L106" i="1"/>
  <c r="Q106" i="1" s="1"/>
  <c r="O112" i="1" l="1"/>
  <c r="L112" i="1"/>
  <c r="A1" i="2"/>
  <c r="K10" i="1"/>
  <c r="N171" i="1" l="1"/>
  <c r="O171" i="1" s="1"/>
  <c r="P171" i="1" s="1"/>
  <c r="M171" i="1"/>
  <c r="K171" i="1"/>
  <c r="J171" i="1"/>
  <c r="L171" i="1" s="1"/>
  <c r="Q171" i="1" s="1"/>
  <c r="I171" i="1"/>
  <c r="N170" i="1"/>
  <c r="K170" i="1"/>
  <c r="I170" i="1"/>
  <c r="J170" i="1" s="1"/>
  <c r="Q92" i="1"/>
  <c r="P92" i="1"/>
  <c r="O92" i="1"/>
  <c r="N92" i="1"/>
  <c r="M92" i="1"/>
  <c r="L92" i="1"/>
  <c r="K92" i="1"/>
  <c r="J92" i="1"/>
  <c r="I92" i="1"/>
  <c r="Q46" i="1"/>
  <c r="P46" i="1"/>
  <c r="O46" i="1"/>
  <c r="N46" i="1"/>
  <c r="M46" i="1"/>
  <c r="L46" i="1"/>
  <c r="K46" i="1"/>
  <c r="J46" i="1"/>
  <c r="I46" i="1"/>
  <c r="Q33" i="1"/>
  <c r="P33" i="1"/>
  <c r="O33" i="1"/>
  <c r="N33" i="1"/>
  <c r="M33" i="1"/>
  <c r="L33" i="1"/>
  <c r="K33" i="1"/>
  <c r="J33" i="1"/>
  <c r="I33" i="1"/>
  <c r="Q32" i="1"/>
  <c r="P32" i="1"/>
  <c r="O32" i="1"/>
  <c r="N32" i="1"/>
  <c r="M32" i="1"/>
  <c r="L32" i="1"/>
  <c r="K32" i="1"/>
  <c r="J32" i="1"/>
  <c r="I32" i="1"/>
  <c r="N29" i="1"/>
  <c r="K29" i="1"/>
  <c r="N27" i="1"/>
  <c r="K27" i="1"/>
  <c r="J27" i="1"/>
  <c r="Q26" i="1"/>
  <c r="P26" i="1"/>
  <c r="O26" i="1"/>
  <c r="N26" i="1"/>
  <c r="M26" i="1"/>
  <c r="L26" i="1"/>
  <c r="K26" i="1"/>
  <c r="J26" i="1"/>
  <c r="I26" i="1"/>
  <c r="Q25" i="1"/>
  <c r="P25" i="1"/>
  <c r="O25" i="1"/>
  <c r="N25" i="1"/>
  <c r="M25" i="1"/>
  <c r="L25" i="1"/>
  <c r="K25" i="1"/>
  <c r="J25" i="1"/>
  <c r="I25" i="1"/>
  <c r="Q22" i="1"/>
  <c r="P22" i="1"/>
  <c r="O22" i="1"/>
  <c r="N22" i="1"/>
  <c r="M22" i="1"/>
  <c r="L22" i="1"/>
  <c r="K22" i="1"/>
  <c r="J22" i="1"/>
  <c r="I22" i="1"/>
  <c r="Q21" i="1"/>
  <c r="P21" i="1"/>
  <c r="O21" i="1"/>
  <c r="N21" i="1"/>
  <c r="M21" i="1"/>
  <c r="L21" i="1"/>
  <c r="K21" i="1"/>
  <c r="J21" i="1"/>
  <c r="I21" i="1"/>
  <c r="N20" i="1"/>
  <c r="O20" i="1" s="1"/>
  <c r="P20" i="1" s="1"/>
  <c r="M20" i="1"/>
  <c r="K20" i="1"/>
  <c r="I20" i="1"/>
  <c r="J20" i="1" s="1"/>
  <c r="N19" i="1"/>
  <c r="O19" i="1" s="1"/>
  <c r="P19" i="1" s="1"/>
  <c r="M19" i="1"/>
  <c r="K19" i="1"/>
  <c r="L19" i="1" s="1"/>
  <c r="J19" i="1"/>
  <c r="I19" i="1"/>
  <c r="N11" i="1"/>
  <c r="K11" i="1"/>
  <c r="I11" i="1"/>
  <c r="J11" i="1" s="1"/>
  <c r="N10" i="1"/>
  <c r="I10" i="1"/>
  <c r="J10" i="1" s="1"/>
  <c r="N9" i="1"/>
  <c r="K9" i="1"/>
  <c r="I9" i="1"/>
  <c r="J9" i="1" s="1"/>
  <c r="L170" i="1" l="1"/>
  <c r="O170" i="1"/>
  <c r="J29" i="1"/>
  <c r="L29" i="1" s="1"/>
  <c r="L27" i="1"/>
  <c r="O27" i="1"/>
  <c r="L11" i="1"/>
  <c r="O10" i="1"/>
  <c r="O9" i="1"/>
  <c r="Q19" i="1"/>
  <c r="L20" i="1"/>
  <c r="Q20" i="1" s="1"/>
  <c r="O11" i="1"/>
  <c r="L9" i="1"/>
  <c r="L10" i="1"/>
  <c r="Q173" i="1"/>
  <c r="P173" i="1"/>
  <c r="O173" i="1"/>
  <c r="N173" i="1"/>
  <c r="M173" i="1"/>
  <c r="L173" i="1"/>
  <c r="K173" i="1"/>
  <c r="J173" i="1"/>
  <c r="I173" i="1"/>
  <c r="O29" i="1" l="1"/>
  <c r="N28" i="1"/>
  <c r="K28" i="1"/>
  <c r="J28" i="1"/>
  <c r="K23" i="1"/>
  <c r="D5" i="2" s="1"/>
  <c r="Q23" i="1"/>
  <c r="F5" i="2" l="1"/>
  <c r="O28" i="1"/>
  <c r="L28" i="1"/>
  <c r="K31" i="1"/>
  <c r="N31" i="1"/>
  <c r="J31" i="1"/>
  <c r="O31" i="1" l="1"/>
  <c r="L31" i="1"/>
  <c r="M7" i="1" l="1"/>
  <c r="M159" i="1" l="1"/>
  <c r="P159" i="1" s="1"/>
  <c r="Q159" i="1" s="1"/>
  <c r="M165" i="1"/>
  <c r="P165" i="1" s="1"/>
  <c r="Q165" i="1" s="1"/>
  <c r="M163" i="1"/>
  <c r="P163" i="1" s="1"/>
  <c r="Q163" i="1" s="1"/>
  <c r="M162" i="1"/>
  <c r="P162" i="1" s="1"/>
  <c r="Q162" i="1" s="1"/>
  <c r="M154" i="1"/>
  <c r="P154" i="1" s="1"/>
  <c r="Q154" i="1" s="1"/>
  <c r="M152" i="1"/>
  <c r="P152" i="1" s="1"/>
  <c r="Q152" i="1" s="1"/>
  <c r="M150" i="1"/>
  <c r="P150" i="1" s="1"/>
  <c r="Q150" i="1" s="1"/>
  <c r="M146" i="1"/>
  <c r="P146" i="1" s="1"/>
  <c r="Q146" i="1" s="1"/>
  <c r="M142" i="1"/>
  <c r="P142" i="1" s="1"/>
  <c r="Q142" i="1" s="1"/>
  <c r="M155" i="1"/>
  <c r="P155" i="1" s="1"/>
  <c r="Q155" i="1" s="1"/>
  <c r="M153" i="1"/>
  <c r="P153" i="1" s="1"/>
  <c r="Q153" i="1" s="1"/>
  <c r="M151" i="1"/>
  <c r="P151" i="1" s="1"/>
  <c r="Q151" i="1" s="1"/>
  <c r="M147" i="1"/>
  <c r="P147" i="1" s="1"/>
  <c r="Q147" i="1" s="1"/>
  <c r="M145" i="1"/>
  <c r="P145" i="1" s="1"/>
  <c r="Q145" i="1" s="1"/>
  <c r="M161" i="1"/>
  <c r="P161" i="1" s="1"/>
  <c r="Q161" i="1" s="1"/>
  <c r="M160" i="1"/>
  <c r="P160" i="1" s="1"/>
  <c r="Q160" i="1" s="1"/>
  <c r="M158" i="1"/>
  <c r="P158" i="1" s="1"/>
  <c r="Q158" i="1" s="1"/>
  <c r="M167" i="1"/>
  <c r="P167" i="1" s="1"/>
  <c r="Q167" i="1" s="1"/>
  <c r="M168" i="1"/>
  <c r="P168" i="1" s="1"/>
  <c r="Q168" i="1" s="1"/>
  <c r="M169" i="1"/>
  <c r="P169" i="1" s="1"/>
  <c r="Q169" i="1" s="1"/>
  <c r="M166" i="1"/>
  <c r="P166" i="1" s="1"/>
  <c r="Q166" i="1" s="1"/>
  <c r="M170" i="1"/>
  <c r="P170" i="1" s="1"/>
  <c r="Q170" i="1" s="1"/>
  <c r="M138" i="1"/>
  <c r="P138" i="1" s="1"/>
  <c r="Q138" i="1" s="1"/>
  <c r="M135" i="1"/>
  <c r="P135" i="1" s="1"/>
  <c r="Q135" i="1" s="1"/>
  <c r="M137" i="1"/>
  <c r="P137" i="1" s="1"/>
  <c r="Q137" i="1" s="1"/>
  <c r="M136" i="1"/>
  <c r="P136" i="1" s="1"/>
  <c r="Q136" i="1" s="1"/>
  <c r="M127" i="1"/>
  <c r="P127" i="1" s="1"/>
  <c r="Q127" i="1" s="1"/>
  <c r="M125" i="1"/>
  <c r="P125" i="1" s="1"/>
  <c r="Q125" i="1" s="1"/>
  <c r="M128" i="1"/>
  <c r="P128" i="1" s="1"/>
  <c r="Q128" i="1" s="1"/>
  <c r="M126" i="1"/>
  <c r="P126" i="1" s="1"/>
  <c r="Q126" i="1" s="1"/>
  <c r="M131" i="1"/>
  <c r="P131" i="1" s="1"/>
  <c r="Q131" i="1" s="1"/>
  <c r="M132" i="1"/>
  <c r="P132" i="1" s="1"/>
  <c r="Q132" i="1" s="1"/>
  <c r="M117" i="1"/>
  <c r="P117" i="1" s="1"/>
  <c r="Q117" i="1" s="1"/>
  <c r="M118" i="1"/>
  <c r="P118" i="1" s="1"/>
  <c r="Q118" i="1" s="1"/>
  <c r="M119" i="1"/>
  <c r="P119" i="1" s="1"/>
  <c r="Q119" i="1" s="1"/>
  <c r="M121" i="1"/>
  <c r="P121" i="1" s="1"/>
  <c r="Q121" i="1" s="1"/>
  <c r="M120" i="1"/>
  <c r="P120" i="1" s="1"/>
  <c r="Q120" i="1" s="1"/>
  <c r="M114" i="1"/>
  <c r="P114" i="1" s="1"/>
  <c r="Q114" i="1" s="1"/>
  <c r="M113" i="1"/>
  <c r="P113" i="1" s="1"/>
  <c r="Q113" i="1" s="1"/>
  <c r="M112" i="1"/>
  <c r="P112" i="1" s="1"/>
  <c r="Q112" i="1" s="1"/>
  <c r="M105" i="1"/>
  <c r="P105" i="1" s="1"/>
  <c r="Q105" i="1" s="1"/>
  <c r="M108" i="1"/>
  <c r="P108" i="1" s="1"/>
  <c r="Q108" i="1" s="1"/>
  <c r="M109" i="1"/>
  <c r="P109" i="1" s="1"/>
  <c r="Q109" i="1" s="1"/>
  <c r="M97" i="1"/>
  <c r="P97" i="1" s="1"/>
  <c r="Q97" i="1" s="1"/>
  <c r="M95" i="1"/>
  <c r="P95" i="1" s="1"/>
  <c r="Q95" i="1" s="1"/>
  <c r="M93" i="1"/>
  <c r="P93" i="1" s="1"/>
  <c r="Q93" i="1" s="1"/>
  <c r="M96" i="1"/>
  <c r="P96" i="1" s="1"/>
  <c r="Q96" i="1" s="1"/>
  <c r="M94" i="1"/>
  <c r="P94" i="1" s="1"/>
  <c r="Q94" i="1" s="1"/>
  <c r="M89" i="1"/>
  <c r="P89" i="1" s="1"/>
  <c r="Q89" i="1" s="1"/>
  <c r="M87" i="1"/>
  <c r="P87" i="1" s="1"/>
  <c r="Q87" i="1" s="1"/>
  <c r="M85" i="1"/>
  <c r="P85" i="1" s="1"/>
  <c r="Q85" i="1" s="1"/>
  <c r="M90" i="1"/>
  <c r="P90" i="1" s="1"/>
  <c r="Q90" i="1" s="1"/>
  <c r="M88" i="1"/>
  <c r="P88" i="1" s="1"/>
  <c r="Q88" i="1" s="1"/>
  <c r="M86" i="1"/>
  <c r="P86" i="1" s="1"/>
  <c r="Q86" i="1" s="1"/>
  <c r="M81" i="1"/>
  <c r="P81" i="1" s="1"/>
  <c r="Q81" i="1" s="1"/>
  <c r="M79" i="1"/>
  <c r="P79" i="1" s="1"/>
  <c r="Q79" i="1" s="1"/>
  <c r="M77" i="1"/>
  <c r="P77" i="1" s="1"/>
  <c r="Q77" i="1" s="1"/>
  <c r="M75" i="1"/>
  <c r="P75" i="1" s="1"/>
  <c r="Q75" i="1" s="1"/>
  <c r="M73" i="1"/>
  <c r="P73" i="1" s="1"/>
  <c r="Q73" i="1" s="1"/>
  <c r="M71" i="1"/>
  <c r="P71" i="1" s="1"/>
  <c r="Q71" i="1" s="1"/>
  <c r="M82" i="1"/>
  <c r="P82" i="1" s="1"/>
  <c r="Q82" i="1" s="1"/>
  <c r="M80" i="1"/>
  <c r="P80" i="1" s="1"/>
  <c r="Q80" i="1" s="1"/>
  <c r="M78" i="1"/>
  <c r="P78" i="1" s="1"/>
  <c r="Q78" i="1" s="1"/>
  <c r="M76" i="1"/>
  <c r="P76" i="1" s="1"/>
  <c r="Q76" i="1" s="1"/>
  <c r="M74" i="1"/>
  <c r="P74" i="1" s="1"/>
  <c r="Q74" i="1" s="1"/>
  <c r="M72" i="1"/>
  <c r="P72" i="1" s="1"/>
  <c r="Q72" i="1" s="1"/>
  <c r="M100" i="1"/>
  <c r="P100" i="1" s="1"/>
  <c r="Q100" i="1" s="1"/>
  <c r="M101" i="1"/>
  <c r="P101" i="1" s="1"/>
  <c r="Q101" i="1" s="1"/>
  <c r="M67" i="1"/>
  <c r="P67" i="1" s="1"/>
  <c r="Q67" i="1" s="1"/>
  <c r="M65" i="1"/>
  <c r="P65" i="1" s="1"/>
  <c r="Q65" i="1" s="1"/>
  <c r="M63" i="1"/>
  <c r="P63" i="1" s="1"/>
  <c r="Q63" i="1" s="1"/>
  <c r="M61" i="1"/>
  <c r="P61" i="1" s="1"/>
  <c r="Q61" i="1" s="1"/>
  <c r="M59" i="1"/>
  <c r="P59" i="1" s="1"/>
  <c r="Q59" i="1" s="1"/>
  <c r="M68" i="1"/>
  <c r="P68" i="1" s="1"/>
  <c r="Q68" i="1" s="1"/>
  <c r="M66" i="1"/>
  <c r="P66" i="1" s="1"/>
  <c r="Q66" i="1" s="1"/>
  <c r="M64" i="1"/>
  <c r="P64" i="1" s="1"/>
  <c r="Q64" i="1" s="1"/>
  <c r="M62" i="1"/>
  <c r="P62" i="1" s="1"/>
  <c r="Q62" i="1" s="1"/>
  <c r="M60" i="1"/>
  <c r="P60" i="1" s="1"/>
  <c r="Q60" i="1" s="1"/>
  <c r="M55" i="1"/>
  <c r="P55" i="1" s="1"/>
  <c r="Q55" i="1" s="1"/>
  <c r="M53" i="1"/>
  <c r="P53" i="1" s="1"/>
  <c r="Q53" i="1" s="1"/>
  <c r="M51" i="1"/>
  <c r="P51" i="1" s="1"/>
  <c r="Q51" i="1" s="1"/>
  <c r="M49" i="1"/>
  <c r="P49" i="1" s="1"/>
  <c r="Q49" i="1" s="1"/>
  <c r="M56" i="1"/>
  <c r="P56" i="1" s="1"/>
  <c r="Q56" i="1" s="1"/>
  <c r="M54" i="1"/>
  <c r="P54" i="1" s="1"/>
  <c r="Q54" i="1" s="1"/>
  <c r="M52" i="1"/>
  <c r="P52" i="1" s="1"/>
  <c r="Q52" i="1" s="1"/>
  <c r="M50" i="1"/>
  <c r="P50" i="1" s="1"/>
  <c r="Q50" i="1" s="1"/>
  <c r="M48" i="1"/>
  <c r="P48" i="1" s="1"/>
  <c r="Q48" i="1" s="1"/>
  <c r="M98" i="1"/>
  <c r="P98" i="1" s="1"/>
  <c r="Q98" i="1" s="1"/>
  <c r="M99" i="1"/>
  <c r="P99" i="1" s="1"/>
  <c r="Q99" i="1" s="1"/>
  <c r="M35" i="1"/>
  <c r="P35" i="1" s="1"/>
  <c r="Q35" i="1" s="1"/>
  <c r="M41" i="1"/>
  <c r="P41" i="1" s="1"/>
  <c r="Q41" i="1" s="1"/>
  <c r="M43" i="1"/>
  <c r="P43" i="1" s="1"/>
  <c r="Q43" i="1" s="1"/>
  <c r="M44" i="1"/>
  <c r="P44" i="1" s="1"/>
  <c r="Q44" i="1" s="1"/>
  <c r="M34" i="1"/>
  <c r="P34" i="1" s="1"/>
  <c r="Q34" i="1" s="1"/>
  <c r="M42" i="1"/>
  <c r="P42" i="1" s="1"/>
  <c r="Q42" i="1" s="1"/>
  <c r="M39" i="1"/>
  <c r="P39" i="1" s="1"/>
  <c r="Q39" i="1" s="1"/>
  <c r="M36" i="1"/>
  <c r="P36" i="1" s="1"/>
  <c r="Q36" i="1" s="1"/>
  <c r="M40" i="1"/>
  <c r="P40" i="1" s="1"/>
  <c r="Q40" i="1" s="1"/>
  <c r="M38" i="1"/>
  <c r="P38" i="1" s="1"/>
  <c r="Q38" i="1" s="1"/>
  <c r="M37" i="1"/>
  <c r="P37" i="1" s="1"/>
  <c r="Q37" i="1" s="1"/>
  <c r="M45" i="1"/>
  <c r="P45" i="1" s="1"/>
  <c r="Q45" i="1" s="1"/>
  <c r="M29" i="1"/>
  <c r="P29" i="1" s="1"/>
  <c r="Q29" i="1" s="1"/>
  <c r="M27" i="1"/>
  <c r="P27" i="1" s="1"/>
  <c r="M28" i="1"/>
  <c r="P28" i="1" s="1"/>
  <c r="Q28" i="1" s="1"/>
  <c r="M31" i="1"/>
  <c r="P31" i="1" s="1"/>
  <c r="Q31" i="1" s="1"/>
  <c r="M9" i="1"/>
  <c r="P9" i="1" s="1"/>
  <c r="Q9" i="1" s="1"/>
  <c r="M16" i="1"/>
  <c r="P16" i="1" s="1"/>
  <c r="Q16" i="1" s="1"/>
  <c r="M17" i="1"/>
  <c r="P17" i="1" s="1"/>
  <c r="Q17" i="1" s="1"/>
  <c r="M14" i="1"/>
  <c r="P14" i="1" s="1"/>
  <c r="Q14" i="1" s="1"/>
  <c r="M13" i="1"/>
  <c r="P13" i="1" s="1"/>
  <c r="Q13" i="1" s="1"/>
  <c r="M12" i="1"/>
  <c r="P12" i="1" s="1"/>
  <c r="Q12" i="1" s="1"/>
  <c r="M18" i="1"/>
  <c r="P18" i="1" s="1"/>
  <c r="Q18" i="1" s="1"/>
  <c r="M15" i="1"/>
  <c r="P15" i="1" s="1"/>
  <c r="Q15" i="1" s="1"/>
  <c r="M11" i="1"/>
  <c r="P11" i="1" s="1"/>
  <c r="Q11" i="1" s="1"/>
  <c r="M10" i="1"/>
  <c r="P10" i="1" s="1"/>
  <c r="Q10" i="1" s="1"/>
  <c r="Q27" i="1" l="1"/>
  <c r="R23" i="1"/>
  <c r="N23" i="1"/>
  <c r="E5" i="2" s="1"/>
  <c r="G5" i="2" l="1"/>
  <c r="H5" i="2" l="1"/>
  <c r="I5" i="2" s="1"/>
  <c r="J5" i="2" l="1"/>
  <c r="L5" i="2" s="1"/>
  <c r="N30" i="1"/>
  <c r="M30" i="1"/>
  <c r="K30" i="1"/>
  <c r="J30" i="1"/>
  <c r="O30" i="1" l="1"/>
  <c r="L30" i="1"/>
  <c r="P30" i="1" l="1"/>
  <c r="Q30" i="1"/>
  <c r="K164" i="1"/>
  <c r="N164" i="1"/>
  <c r="M164" i="1"/>
  <c r="I164" i="1"/>
  <c r="J164" i="1" s="1"/>
  <c r="O164" i="1" l="1"/>
  <c r="R176" i="1" s="1"/>
  <c r="L164" i="1"/>
  <c r="Q172" i="1"/>
  <c r="K172" i="1" l="1"/>
  <c r="R174" i="1"/>
  <c r="D6" i="2"/>
  <c r="D8" i="2" s="1"/>
  <c r="E12" i="2" s="1"/>
  <c r="E13" i="2" s="1"/>
  <c r="P164" i="1"/>
  <c r="Q164" i="1" l="1"/>
  <c r="N172" i="1"/>
  <c r="E6" i="2" s="1"/>
  <c r="E8" i="2" s="1"/>
  <c r="E15" i="2" s="1"/>
  <c r="R175" i="1"/>
  <c r="P1" i="1" s="1"/>
  <c r="F6" i="2"/>
  <c r="F8" i="2" s="1"/>
  <c r="R172" i="1" l="1"/>
  <c r="P3" i="1"/>
  <c r="P2" i="1"/>
  <c r="G6" i="2"/>
  <c r="G8" i="2" s="1"/>
  <c r="E16" i="2" l="1"/>
  <c r="P4" i="1" s="1"/>
  <c r="P5" i="1" s="1"/>
  <c r="H6" i="2"/>
  <c r="H8" i="2" s="1"/>
  <c r="E17" i="2" l="1"/>
  <c r="E18" i="2" s="1"/>
  <c r="I6" i="2"/>
  <c r="I8" i="2" s="1"/>
  <c r="J6" i="2"/>
  <c r="J8" i="2" s="1"/>
  <c r="E19" i="2" l="1"/>
  <c r="E20" i="2" s="1"/>
  <c r="E23" i="2" s="1"/>
  <c r="L6" i="2"/>
  <c r="L8" i="2" s="1"/>
</calcChain>
</file>

<file path=xl/sharedStrings.xml><?xml version="1.0" encoding="utf-8"?>
<sst xmlns="http://schemas.openxmlformats.org/spreadsheetml/2006/main" count="341" uniqueCount="203">
  <si>
    <t>SR.
NO.</t>
  </si>
  <si>
    <t>DESCRIPTION</t>
  </si>
  <si>
    <t>QUANTITY</t>
  </si>
  <si>
    <t>UNIT</t>
  </si>
  <si>
    <t>MATERIAL 
COST</t>
  </si>
  <si>
    <t>MANHOURS COST</t>
  </si>
  <si>
    <t>UNIT MANHOURS</t>
  </si>
  <si>
    <t>TOTAL MANHOURS</t>
  </si>
  <si>
    <t>TOTAL
COST</t>
  </si>
  <si>
    <t>UNIT MATERIAL
COST</t>
  </si>
  <si>
    <t>DWG. NO.</t>
  </si>
  <si>
    <t>DETAIL NO.</t>
  </si>
  <si>
    <t>SUBTOTAL MATERIAL</t>
  </si>
  <si>
    <t>SUBTOTAL LABOR</t>
  </si>
  <si>
    <t>COMPOSITE LABOR RATE</t>
  </si>
  <si>
    <t>BID SUMMARY</t>
  </si>
  <si>
    <t>MATERIAL COST</t>
  </si>
  <si>
    <t>LABOR COST</t>
  </si>
  <si>
    <t>MATERIAL TAX</t>
  </si>
  <si>
    <t>LABOR TAX</t>
  </si>
  <si>
    <t>TOTAL COST</t>
  </si>
  <si>
    <t>OVERHEADS</t>
  </si>
  <si>
    <t>PROFITS</t>
  </si>
  <si>
    <t>TOTAL PRICE</t>
  </si>
  <si>
    <t>TOTALS</t>
  </si>
  <si>
    <t>BID RECAP</t>
  </si>
  <si>
    <t>TOTAL MATERIAL COST</t>
  </si>
  <si>
    <t>TOTAL LABOR COST</t>
  </si>
  <si>
    <t>MATERIAL SALES TAX</t>
  </si>
  <si>
    <t>OVERHEADS @</t>
  </si>
  <si>
    <t>JOB EXPENSE</t>
  </si>
  <si>
    <t>TOTAL COST WITH OVERHEADS + PROFIT</t>
  </si>
  <si>
    <t>PROFIT @</t>
  </si>
  <si>
    <t>BASE BID PRICE</t>
  </si>
  <si>
    <t>MAN LOAD</t>
  </si>
  <si>
    <t>SUPERVISOR RATE</t>
  </si>
  <si>
    <t>UNSKILLED LABOR RATE</t>
  </si>
  <si>
    <t>TOTAL MANHOURS WITH SUPERVISION</t>
  </si>
  <si>
    <t>NUMBER OF MAN-DAYS</t>
  </si>
  <si>
    <t>PREVAILING WAGE RATE</t>
  </si>
  <si>
    <t>MAN-LOADING AND SUPERVISION ANALYSIS</t>
  </si>
  <si>
    <t>INSERT VALUES IN YELLOW HIGHLIGHTED CELLS WHERE APPLICABLE</t>
  </si>
  <si>
    <t>SUBTOTAL HOURS</t>
  </si>
  <si>
    <t>CSI NO.</t>
  </si>
  <si>
    <t>JOURNEYMAN RATE</t>
  </si>
  <si>
    <t>Notes:</t>
  </si>
  <si>
    <t>Date:</t>
  </si>
  <si>
    <t>All other prices are excluded that are not included in the estimate above.</t>
  </si>
  <si>
    <t>DIVISION</t>
  </si>
  <si>
    <t>BOND &amp; INSURANCE</t>
  </si>
  <si>
    <t>PROJECT SUPERVISION &amp; PROJECT MANAGEMENT</t>
  </si>
  <si>
    <t>PROJECT SCHEDULE (Primavera P3 or P6)</t>
  </si>
  <si>
    <t>OFFICE OVERHEADS</t>
  </si>
  <si>
    <t>QTY W/
WASTAGE</t>
  </si>
  <si>
    <t>MAN HOUR RATE</t>
  </si>
  <si>
    <t>WASTAGE %</t>
  </si>
  <si>
    <t>01 00 00</t>
  </si>
  <si>
    <t>DIVISION 01 - GENERAL REQUIREMENTS</t>
  </si>
  <si>
    <t>GENERAL REQUIREMENTS</t>
  </si>
  <si>
    <t>DIVISION 26 - ELECTRICAL</t>
  </si>
  <si>
    <t>26 00 00</t>
  </si>
  <si>
    <t>ELECTRICAL</t>
  </si>
  <si>
    <t>SF</t>
  </si>
  <si>
    <t>ADDITIONAL COST (If Any)</t>
  </si>
  <si>
    <t>DISTRIBUTION</t>
  </si>
  <si>
    <t>Conduits</t>
  </si>
  <si>
    <t>Conductors</t>
  </si>
  <si>
    <t>Grounding</t>
  </si>
  <si>
    <t>BRANCH WIRING</t>
  </si>
  <si>
    <t>Conduit- Lighting</t>
  </si>
  <si>
    <t>Conduit- Power</t>
  </si>
  <si>
    <t>WIRING DEVICES</t>
  </si>
  <si>
    <t>Devices</t>
  </si>
  <si>
    <t>LIGHTING CONTROLS</t>
  </si>
  <si>
    <t>TOTAL LABOR HOURS</t>
  </si>
  <si>
    <t>OVERHEAD COST</t>
  </si>
  <si>
    <t>PROFIT COST</t>
  </si>
  <si>
    <t>PROJECT COST</t>
  </si>
  <si>
    <t>LF</t>
  </si>
  <si>
    <t>TOTAL BID COST</t>
  </si>
  <si>
    <t>Scaffolding/ Means and Method</t>
  </si>
  <si>
    <t>Sidewalk shed</t>
  </si>
  <si>
    <t>LS</t>
  </si>
  <si>
    <t>SUBMITTALS, SAMPLES, SHOP DRAWINGS, SITE SAFETY PLAN, ETC.</t>
  </si>
  <si>
    <t>TEMPORARY FACILITIES &amp; CONTROLS INCL. 
- CONTRACTOR'S FIELD OFFICE
- TEMPORARY UTILITIES
- AUTHORITY'S FIELD OFFICE ( SF) 
- FURNISHINGS</t>
  </si>
  <si>
    <t>MOBILIZATION AND DEMOBILIZATION</t>
  </si>
  <si>
    <t>CLOSEOUT PROCEDURES</t>
  </si>
  <si>
    <t>PERMITS (DOT, DOB &amp; After hour permits ETC.)</t>
  </si>
  <si>
    <t>SAFETY REQUIREMENTS</t>
  </si>
  <si>
    <t>Addendum: N/A</t>
  </si>
  <si>
    <t>Online sources are used for pricing purpose. Please verify, as per your own convenience.</t>
  </si>
  <si>
    <t>Prices can vary depending upon field conditions.</t>
  </si>
  <si>
    <t>Cells highlighted with green, please price the items as per your own facility.</t>
  </si>
  <si>
    <t>4"C EMT</t>
  </si>
  <si>
    <t>1"C EMT</t>
  </si>
  <si>
    <t>1-1/4"C EMT</t>
  </si>
  <si>
    <t>3/4"C EMT</t>
  </si>
  <si>
    <t>3/4"C RGS</t>
  </si>
  <si>
    <t>#600MCM THHN</t>
  </si>
  <si>
    <t>#1/0 THHN</t>
  </si>
  <si>
    <t>#1 THHN</t>
  </si>
  <si>
    <t>#3 THHN</t>
  </si>
  <si>
    <t>#8 THHN</t>
  </si>
  <si>
    <t>#10 THHN SOLID</t>
  </si>
  <si>
    <t>#10 THWN SOLID</t>
  </si>
  <si>
    <t>#12 THHN SOLID</t>
  </si>
  <si>
    <t>#12 THWN SOLID</t>
  </si>
  <si>
    <t>#16 THHN SOLID</t>
  </si>
  <si>
    <t>#18 THHN SOLID</t>
  </si>
  <si>
    <t xml:space="preserve">CAT5E CABLE </t>
  </si>
  <si>
    <t>Conductors / Cable</t>
  </si>
  <si>
    <t>3/4" X 10' GROUND ROD</t>
  </si>
  <si>
    <t>BONDING JUMPER</t>
  </si>
  <si>
    <t>EXOTHERMIC WELD</t>
  </si>
  <si>
    <t>GROUND BUS</t>
  </si>
  <si>
    <t>NEUTRAL BUS</t>
  </si>
  <si>
    <t>#1/0 CU GROUNDING WIRE</t>
  </si>
  <si>
    <t>#2/0 CU GROUNDING WIRE</t>
  </si>
  <si>
    <t>#6 CU GROUNDING WIRE</t>
  </si>
  <si>
    <t>#8 CU GROUNDING WIRE</t>
  </si>
  <si>
    <t>EA</t>
  </si>
  <si>
    <t>FT</t>
  </si>
  <si>
    <t>Disconnect Switch</t>
  </si>
  <si>
    <t>20A/1P  DISCONNECT SWITCH, NEMA 1</t>
  </si>
  <si>
    <t>20A/1P DISCONNECT SWITCH, NEMA 3R</t>
  </si>
  <si>
    <t>20A/1P TOGGLE TYPE HORSEPOWER RATED DISCONNECT SWITCH WITH THERMAL OVERLOAD</t>
  </si>
  <si>
    <t>20A/2P DISCONNECT SWITCH, NEMA 1</t>
  </si>
  <si>
    <t>20A/2P DISCONNECT SWITCH, NEMA 3R</t>
  </si>
  <si>
    <t>30A/2P DISCONNECT SWITCH, NEMA 1</t>
  </si>
  <si>
    <t>40A/3P DISCONNECT SWITCH, NEMA 3R</t>
  </si>
  <si>
    <t>SS-FA: 30AS/30AF/3P DISCONNECT SWITCH, NEMA 1</t>
  </si>
  <si>
    <t>SS-EMFA: 30AS/30AF/3P DISCONNECT SWITCH, NEMA 3R</t>
  </si>
  <si>
    <t>SS-A: 1200AS/800AF/3PDISCONNECT SWITCH</t>
  </si>
  <si>
    <t>Breakers</t>
  </si>
  <si>
    <t>15A/1P CIRCUIT BREAKER</t>
  </si>
  <si>
    <t>20A/1P CIRCUIT BREAKER</t>
  </si>
  <si>
    <t>20A/2P CIRCUIT BREAKER</t>
  </si>
  <si>
    <t>30A/1P CIRCUIT BREAKER</t>
  </si>
  <si>
    <t>30A/2P CIRCUIT BREAKER</t>
  </si>
  <si>
    <t>40A/2P CIRCUIT BREAKER</t>
  </si>
  <si>
    <t>40A/3P CIRCUIT BREAKER</t>
  </si>
  <si>
    <t>70A/3P CIRCUIT BREAKER</t>
  </si>
  <si>
    <t>100A/3P MAIN CIRCUIT BREAKER</t>
  </si>
  <si>
    <t>100AT/100AF/3P CIRCUIT BREAKER</t>
  </si>
  <si>
    <t>125AT/125AF/3P CIRCUIT BREAKER</t>
  </si>
  <si>
    <t>225A/3P MAIN CIRCUIT BREAKER</t>
  </si>
  <si>
    <t>Panels</t>
  </si>
  <si>
    <t>PANEL LP-KP: 225A, 120/208V, 3PH, 4W, MAIN: 225A MCB, 10K AIC, 42 POLES, SURFACE MOUNTING</t>
  </si>
  <si>
    <t>PANEL PP-AC: 100A, 120/208V, 3PH, 4W, MAIN: 100A MCB, 10K AIC, 42 POLES, SURFACE MOUNTING</t>
  </si>
  <si>
    <t>PANEL PP-B: 100A, 120/208V, 3PH, 4W, MAIN: 100A MCB, 10K AIC, 42 POLES, SURFACE MOUNTING</t>
  </si>
  <si>
    <t>PANEL PP-EM: 100A, 120/208V, 3PH, 4W, MAIN: 100A MCB, 10K AIC, 42 POLES, SURFACE MOUNTING</t>
  </si>
  <si>
    <t>PANEL PPSTBY: 100A, 120/208V, 3PH, 4W, MAIN: 100A MCB, 10K AIC, 42 POLES, SURFACE MOUNTING</t>
  </si>
  <si>
    <t>PANEL MDP: 1200A, 120/208V, 3PH, 4W, MAIN: MLO, 10K AIC, 52 POLES</t>
  </si>
  <si>
    <t>1200A CT CABINET METER</t>
  </si>
  <si>
    <t>ATS ANNUNICIATOR PANEL, ASCO, POWERQUEST 5350</t>
  </si>
  <si>
    <t>ATS-BOILER: 100A, 208/120V, 4 POLES</t>
  </si>
  <si>
    <t>ATS-EM: 100A, 208/120V, 4 POLES</t>
  </si>
  <si>
    <t>ATS-FA: 30A, 208/120V, 3 POLES</t>
  </si>
  <si>
    <t>ATS-STBY: 100A, 208/120V, 4 POLES</t>
  </si>
  <si>
    <t>ENDLINE BOX</t>
  </si>
  <si>
    <t>GEN: 100KVA, 80KW, GENERATOR WITH WEATHERPROOF SOUND ATTENUATING ENCLOSURE 36dBA</t>
  </si>
  <si>
    <t>GENERATOR ANNUNCIATOR PANEL, GENERAC, G0098510</t>
  </si>
  <si>
    <t>#12/3C MC CABLE</t>
  </si>
  <si>
    <t>Conductor / Cable- Lighting</t>
  </si>
  <si>
    <t>3/4"C LFMC</t>
  </si>
  <si>
    <t>Conductor / Cable- Power</t>
  </si>
  <si>
    <t>Devices - Power</t>
  </si>
  <si>
    <t>20A, GFCI DUPLEX RECEPTACLE, PASS &amp; SEYMOUR NOS 2097W</t>
  </si>
  <si>
    <t>20A, DUPLEX RECEPTACLE, PASS &amp; SEYMOUR NO. 5361W</t>
  </si>
  <si>
    <t>MOTORIZED DAMPER</t>
  </si>
  <si>
    <t>THERMAL SWITCH WITH JUNCTION BOX</t>
  </si>
  <si>
    <t>Lightings</t>
  </si>
  <si>
    <t>48" LED STRIP LIGHT, LITHONIA LIGHTING, ZL1F-L48-SMR-3000LM-120-35K-90CRI_x000D_
WATTS: 30W</t>
  </si>
  <si>
    <t>NEMA-3R RATED EMERGENCY LIGHT WITH INTEGRAL BATTERY BACKUP, LIGHTALARMS, CAMSD-B-CW_x000D_
WATTS: 12W</t>
  </si>
  <si>
    <t>SINGLE POLE SWITCH</t>
  </si>
  <si>
    <t>3-WAY SWITCH</t>
  </si>
  <si>
    <t>CEILING MOUNTED MOTION SENSOR</t>
  </si>
  <si>
    <t>POWER PACK, NON-DIMMING VACANCY-TYPE MODEL (nPP16 SA)</t>
  </si>
  <si>
    <t>FIRE ALARM SYSTEM</t>
  </si>
  <si>
    <t>SMOKE DETECTOR</t>
  </si>
  <si>
    <t>HEAT DETECTOR</t>
  </si>
  <si>
    <t>CARBON MONOXIDE DETECTOR WITH SOUNDER BASE</t>
  </si>
  <si>
    <t>CONTROL MODULE</t>
  </si>
  <si>
    <t>MONITORING MODULE</t>
  </si>
  <si>
    <t>BACKBOX</t>
  </si>
  <si>
    <t>1200A CT CABINET TO BE REMOVED</t>
  </si>
  <si>
    <t>1200A SERVICE SWITCH TO BE REMOVED</t>
  </si>
  <si>
    <t>DISCONNECT EXISTING EQUIPMENT AND REMOVE ASSOCIATED WIRING AND CONDUIT BACK TO SOURCE OF POWER</t>
  </si>
  <si>
    <t>ENDLINE BOX TO BE REMOVED</t>
  </si>
  <si>
    <t>HEAT DETECTOR TO BE REMOVED</t>
  </si>
  <si>
    <t>PANEL MDP1 TO BE REMOVED</t>
  </si>
  <si>
    <t>PANEL MDP2 TO BE REMOVED</t>
  </si>
  <si>
    <t>REMOVE EXISTING PANEL LP-KP. CUT BACK BRANCH CIRCUITS TO CEILING MOUNTED SPLICE BOX</t>
  </si>
  <si>
    <t>REMOVE EXISTING RECEPTACLES AND CUT BACK CIRCUITING TO SOURCE OF POWER</t>
  </si>
  <si>
    <t>REMOVE SWITCHBOARD</t>
  </si>
  <si>
    <t>SMOKE DETECTOR TO BE REMOVED</t>
  </si>
  <si>
    <t>REMOVE SWITCHBOARD CONDUIT AND CONDUCTOR</t>
  </si>
  <si>
    <t>ALL ELECTRICAL EQUIPMENT, LIGHTING, POWER DEVICE AND ALL ASSOCIATED WIRING AND CONDUIT BACK TO SOURCE TO BE REMOVED</t>
  </si>
  <si>
    <t>SQT</t>
  </si>
  <si>
    <t>DEMOLITION</t>
  </si>
  <si>
    <t>Project Scope: Electriacl</t>
  </si>
  <si>
    <t>PROJECT NAME: SHORE FRONT HDFC</t>
  </si>
  <si>
    <t>PROJECT LOCATION: 3915 NEPTUNE AVENUE BROOKLYN, NY 11224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</si>
</sst>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[$$-409]* #,##0.00_ ;_-[$$-409]* \-#,##0.00\ ;_-[$$-409]* &quot;-&quot;??_ ;_-@_ "/>
    <numFmt numFmtId="167" formatCode="_-* #,##0.00_-;\-* #,##0.00_-;_-* &quot;-&quot;_-;_-@_-"/>
    <numFmt numFmtId="168" formatCode="_-[$$-409]* #,##0_ ;_-[$$-409]* \-#,##0\ ;_-[$$-409]* &quot;-&quot;??_ ;_-@_ "/>
    <numFmt numFmtId="169" formatCode="_(&quot;$&quot;* #,##0_);_(&quot;$&quot;* \(#,##0\);_(&quot;$&quot;* &quot;-&quot;??_);_(@_)"/>
    <numFmt numFmtId="170" formatCode="00\ 00\ 00"/>
    <numFmt numFmtId="171" formatCode="&quot;$&quot;#,##0.00"/>
    <numFmt numFmtId="172" formatCode="[$-F800]dddd\,\ mmmm\ dd\,\ 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i/>
      <sz val="11"/>
      <color theme="4" tint="-0.249977111117893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4"/>
      <name val="Cambria"/>
      <family val="1"/>
    </font>
    <font>
      <b/>
      <sz val="14"/>
      <name val="Times New Roman"/>
      <family val="1"/>
    </font>
    <font>
      <b/>
      <sz val="14"/>
      <name val="Arial"/>
      <family val="1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45">
        <stop position="0">
          <color theme="1" tint="0.1490218817712943"/>
        </stop>
        <stop position="1">
          <color rgb="FFB9282E"/>
        </stop>
      </gradientFill>
    </fill>
    <fill>
      <gradientFill degree="45">
        <stop position="0">
          <color theme="0"/>
        </stop>
        <stop position="1">
          <color rgb="FFB3B4B6"/>
        </stop>
      </gradient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28" fillId="5" borderId="1" applyBorder="0">
      <alignment horizontal="center" vertical="center" wrapText="1"/>
    </xf>
    <xf numFmtId="166" fontId="5" fillId="6" borderId="45" applyBorder="0">
      <alignment horizontal="center" vertical="center"/>
    </xf>
  </cellStyleXfs>
  <cellXfs count="207">
    <xf numFmtId="0" fontId="0" fillId="0" borderId="0" xfId="0"/>
    <xf numFmtId="166" fontId="5" fillId="0" borderId="9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169" fontId="3" fillId="0" borderId="28" xfId="1" applyNumberFormat="1" applyFont="1" applyBorder="1" applyAlignment="1">
      <alignment horizontal="center" vertical="center"/>
    </xf>
    <xf numFmtId="169" fontId="3" fillId="0" borderId="28" xfId="1" applyNumberFormat="1" applyFont="1" applyFill="1" applyBorder="1" applyAlignment="1">
      <alignment horizontal="center" vertical="center" wrapText="1"/>
    </xf>
    <xf numFmtId="9" fontId="0" fillId="0" borderId="0" xfId="2" applyFont="1" applyFill="1" applyBorder="1" applyAlignment="1">
      <alignment vertical="center"/>
    </xf>
    <xf numFmtId="166" fontId="5" fillId="0" borderId="6" xfId="0" applyNumberFormat="1" applyFont="1" applyBorder="1" applyAlignment="1">
      <alignment vertical="center"/>
    </xf>
    <xf numFmtId="166" fontId="5" fillId="0" borderId="36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9" fontId="4" fillId="3" borderId="3" xfId="2" applyFont="1" applyFill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64" fontId="0" fillId="0" borderId="9" xfId="4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4" fontId="0" fillId="0" borderId="26" xfId="4" applyFont="1" applyBorder="1" applyAlignment="1">
      <alignment vertical="center"/>
    </xf>
    <xf numFmtId="9" fontId="0" fillId="0" borderId="13" xfId="2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9" fontId="4" fillId="0" borderId="3" xfId="2" applyFont="1" applyFill="1" applyBorder="1" applyAlignment="1">
      <alignment horizontal="center" vertical="center"/>
    </xf>
    <xf numFmtId="166" fontId="8" fillId="3" borderId="21" xfId="0" applyNumberFormat="1" applyFont="1" applyFill="1" applyBorder="1" applyAlignment="1">
      <alignment horizontal="center" vertical="center"/>
    </xf>
    <xf numFmtId="43" fontId="0" fillId="0" borderId="9" xfId="4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166" fontId="5" fillId="0" borderId="29" xfId="0" applyNumberFormat="1" applyFont="1" applyBorder="1" applyAlignment="1">
      <alignment vertical="center"/>
    </xf>
    <xf numFmtId="169" fontId="3" fillId="4" borderId="40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166" fontId="0" fillId="0" borderId="8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/>
    </xf>
    <xf numFmtId="166" fontId="0" fillId="4" borderId="11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0" fillId="0" borderId="20" xfId="0" applyNumberFormat="1" applyBorder="1" applyAlignment="1">
      <alignment horizontal="center" vertical="center"/>
    </xf>
    <xf numFmtId="166" fontId="0" fillId="0" borderId="4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11" xfId="0" applyBorder="1" applyAlignment="1">
      <alignment vertical="center"/>
    </xf>
    <xf numFmtId="166" fontId="0" fillId="0" borderId="35" xfId="0" applyNumberForma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vertical="center"/>
    </xf>
    <xf numFmtId="166" fontId="0" fillId="3" borderId="9" xfId="0" applyNumberForma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6" fontId="0" fillId="0" borderId="9" xfId="0" applyNumberFormat="1" applyBorder="1" applyAlignment="1">
      <alignment vertical="center"/>
    </xf>
    <xf numFmtId="0" fontId="0" fillId="0" borderId="41" xfId="0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166" fontId="0" fillId="0" borderId="31" xfId="0" applyNumberForma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66" fontId="0" fillId="0" borderId="15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70" fontId="11" fillId="0" borderId="3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167" fontId="11" fillId="0" borderId="39" xfId="4" applyNumberFormat="1" applyFont="1" applyFill="1" applyBorder="1" applyAlignment="1">
      <alignment horizontal="center" vertical="center" wrapText="1"/>
    </xf>
    <xf numFmtId="166" fontId="11" fillId="0" borderId="39" xfId="0" applyNumberFormat="1" applyFont="1" applyBorder="1" applyAlignment="1">
      <alignment horizontal="center" vertical="center" wrapText="1"/>
    </xf>
    <xf numFmtId="168" fontId="11" fillId="0" borderId="39" xfId="4" applyNumberFormat="1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4" fillId="2" borderId="18" xfId="0" applyFont="1" applyFill="1" applyBorder="1" applyAlignment="1">
      <alignment vertical="center"/>
    </xf>
    <xf numFmtId="166" fontId="15" fillId="3" borderId="3" xfId="1" applyNumberFormat="1" applyFont="1" applyFill="1" applyBorder="1" applyAlignment="1">
      <alignment horizontal="center" vertical="center"/>
    </xf>
    <xf numFmtId="167" fontId="12" fillId="2" borderId="0" xfId="4" applyNumberFormat="1" applyFont="1" applyFill="1" applyBorder="1" applyAlignment="1">
      <alignment horizontal="center" vertical="center"/>
    </xf>
    <xf numFmtId="166" fontId="12" fillId="2" borderId="0" xfId="1" applyNumberFormat="1" applyFont="1" applyFill="1" applyBorder="1" applyAlignment="1">
      <alignment horizontal="center" vertical="center"/>
    </xf>
    <xf numFmtId="168" fontId="12" fillId="2" borderId="0" xfId="4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170" fontId="16" fillId="0" borderId="12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1" fontId="12" fillId="0" borderId="8" xfId="0" applyNumberFormat="1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9" fontId="17" fillId="2" borderId="8" xfId="2" applyFont="1" applyFill="1" applyBorder="1" applyAlignment="1">
      <alignment horizontal="center" vertical="center"/>
    </xf>
    <xf numFmtId="1" fontId="17" fillId="2" borderId="8" xfId="3" applyNumberFormat="1" applyFont="1" applyFill="1" applyBorder="1" applyAlignment="1">
      <alignment horizontal="center" vertical="center"/>
    </xf>
    <xf numFmtId="171" fontId="17" fillId="2" borderId="8" xfId="1" applyNumberFormat="1" applyFont="1" applyFill="1" applyBorder="1" applyAlignment="1">
      <alignment horizontal="center" vertical="center"/>
    </xf>
    <xf numFmtId="171" fontId="12" fillId="2" borderId="8" xfId="1" applyNumberFormat="1" applyFont="1" applyFill="1" applyBorder="1" applyAlignment="1">
      <alignment horizontal="center" vertical="center"/>
    </xf>
    <xf numFmtId="171" fontId="12" fillId="2" borderId="7" xfId="1" applyNumberFormat="1" applyFont="1" applyFill="1" applyBorder="1" applyAlignment="1">
      <alignment horizontal="center" vertical="center"/>
    </xf>
    <xf numFmtId="2" fontId="12" fillId="2" borderId="8" xfId="4" applyNumberFormat="1" applyFont="1" applyFill="1" applyBorder="1" applyAlignment="1">
      <alignment horizontal="center" vertical="center"/>
    </xf>
    <xf numFmtId="171" fontId="12" fillId="2" borderId="11" xfId="1" applyNumberFormat="1" applyFont="1" applyFill="1" applyBorder="1" applyAlignment="1">
      <alignment horizontal="center" vertical="center"/>
    </xf>
    <xf numFmtId="171" fontId="13" fillId="0" borderId="9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8" fillId="0" borderId="25" xfId="0" applyFont="1" applyBorder="1" applyAlignment="1">
      <alignment horizontal="center" vertical="center"/>
    </xf>
    <xf numFmtId="170" fontId="18" fillId="0" borderId="25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1" fontId="19" fillId="0" borderId="8" xfId="0" applyNumberFormat="1" applyFont="1" applyBorder="1" applyAlignment="1">
      <alignment horizontal="center" vertical="center"/>
    </xf>
    <xf numFmtId="1" fontId="19" fillId="0" borderId="11" xfId="0" applyNumberFormat="1" applyFont="1" applyBorder="1" applyAlignment="1">
      <alignment horizontal="center" vertical="center"/>
    </xf>
    <xf numFmtId="0" fontId="11" fillId="2" borderId="1" xfId="3" applyFont="1" applyFill="1" applyBorder="1" applyAlignment="1">
      <alignment vertical="center"/>
    </xf>
    <xf numFmtId="0" fontId="11" fillId="2" borderId="2" xfId="3" applyFont="1" applyFill="1" applyBorder="1" applyAlignment="1">
      <alignment vertical="center"/>
    </xf>
    <xf numFmtId="166" fontId="15" fillId="2" borderId="2" xfId="1" applyNumberFormat="1" applyFont="1" applyFill="1" applyBorder="1" applyAlignment="1">
      <alignment horizontal="center" vertical="center"/>
    </xf>
    <xf numFmtId="166" fontId="15" fillId="2" borderId="3" xfId="4" applyNumberFormat="1" applyFont="1" applyFill="1" applyBorder="1" applyAlignment="1">
      <alignment horizontal="center" vertical="center"/>
    </xf>
    <xf numFmtId="2" fontId="15" fillId="2" borderId="3" xfId="4" applyNumberFormat="1" applyFont="1" applyFill="1" applyBorder="1" applyAlignment="1">
      <alignment horizontal="center" vertical="center"/>
    </xf>
    <xf numFmtId="168" fontId="15" fillId="0" borderId="3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5" fontId="13" fillId="0" borderId="9" xfId="0" applyNumberFormat="1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170" fontId="15" fillId="0" borderId="25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vertical="center" wrapText="1"/>
    </xf>
    <xf numFmtId="170" fontId="12" fillId="0" borderId="25" xfId="0" applyNumberFormat="1" applyFont="1" applyBorder="1" applyAlignment="1">
      <alignment horizontal="center" vertical="center"/>
    </xf>
    <xf numFmtId="168" fontId="11" fillId="0" borderId="3" xfId="1" applyNumberFormat="1" applyFont="1" applyFill="1" applyBorder="1" applyAlignment="1">
      <alignment horizontal="right" vertical="center"/>
    </xf>
    <xf numFmtId="2" fontId="11" fillId="0" borderId="3" xfId="1" applyNumberFormat="1" applyFont="1" applyFill="1" applyBorder="1" applyAlignment="1">
      <alignment horizontal="right" vertical="center"/>
    </xf>
    <xf numFmtId="0" fontId="12" fillId="2" borderId="17" xfId="0" applyFont="1" applyFill="1" applyBorder="1" applyAlignment="1">
      <alignment vertical="center"/>
    </xf>
    <xf numFmtId="0" fontId="21" fillId="2" borderId="34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170" fontId="12" fillId="2" borderId="0" xfId="0" applyNumberFormat="1" applyFont="1" applyFill="1" applyAlignment="1">
      <alignment horizontal="center" vertical="center"/>
    </xf>
    <xf numFmtId="0" fontId="22" fillId="2" borderId="34" xfId="0" applyFont="1" applyFill="1" applyBorder="1" applyAlignment="1">
      <alignment vertical="center" wrapText="1"/>
    </xf>
    <xf numFmtId="0" fontId="22" fillId="2" borderId="30" xfId="0" applyFont="1" applyFill="1" applyBorder="1" applyAlignment="1">
      <alignment vertical="center" wrapText="1"/>
    </xf>
    <xf numFmtId="0" fontId="23" fillId="2" borderId="17" xfId="0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167" fontId="12" fillId="2" borderId="14" xfId="4" applyNumberFormat="1" applyFont="1" applyFill="1" applyBorder="1" applyAlignment="1">
      <alignment horizontal="center" vertical="center"/>
    </xf>
    <xf numFmtId="167" fontId="12" fillId="2" borderId="15" xfId="4" applyNumberFormat="1" applyFont="1" applyFill="1" applyBorder="1" applyAlignment="1">
      <alignment horizontal="center" vertical="center"/>
    </xf>
    <xf numFmtId="170" fontId="12" fillId="2" borderId="15" xfId="4" applyNumberFormat="1" applyFont="1" applyFill="1" applyBorder="1" applyAlignment="1">
      <alignment horizontal="center" vertical="center"/>
    </xf>
    <xf numFmtId="17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7" fontId="12" fillId="0" borderId="0" xfId="4" applyNumberFormat="1" applyFont="1" applyAlignment="1">
      <alignment horizontal="center" vertical="center"/>
    </xf>
    <xf numFmtId="168" fontId="12" fillId="0" borderId="0" xfId="4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5" fillId="0" borderId="3" xfId="0" applyFont="1" applyBorder="1" applyAlignment="1">
      <alignment vertical="center" wrapText="1"/>
    </xf>
    <xf numFmtId="9" fontId="0" fillId="0" borderId="8" xfId="2" applyFont="1" applyFill="1" applyBorder="1" applyAlignment="1">
      <alignment vertical="center"/>
    </xf>
    <xf numFmtId="169" fontId="3" fillId="0" borderId="29" xfId="1" applyNumberFormat="1" applyFont="1" applyFill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28" fillId="5" borderId="43" xfId="5" applyBorder="1">
      <alignment horizontal="center" vertical="center" wrapText="1"/>
    </xf>
    <xf numFmtId="0" fontId="28" fillId="5" borderId="38" xfId="5" applyBorder="1">
      <alignment horizontal="center" vertical="center" wrapText="1"/>
    </xf>
    <xf numFmtId="0" fontId="28" fillId="5" borderId="0" xfId="5" applyBorder="1">
      <alignment horizontal="center" vertical="center" wrapText="1"/>
    </xf>
    <xf numFmtId="0" fontId="28" fillId="5" borderId="37" xfId="5" applyBorder="1">
      <alignment horizontal="center" vertical="center" wrapText="1"/>
    </xf>
    <xf numFmtId="0" fontId="28" fillId="5" borderId="44" xfId="5" applyBorder="1">
      <alignment horizontal="center" vertical="center" wrapText="1"/>
    </xf>
    <xf numFmtId="166" fontId="5" fillId="6" borderId="0" xfId="6" applyBorder="1">
      <alignment horizontal="center" vertical="center"/>
    </xf>
    <xf numFmtId="166" fontId="5" fillId="6" borderId="8" xfId="6" applyBorder="1">
      <alignment horizontal="center" vertical="center"/>
    </xf>
    <xf numFmtId="166" fontId="5" fillId="6" borderId="16" xfId="6" quotePrefix="1" applyBorder="1">
      <alignment horizontal="center" vertical="center"/>
    </xf>
    <xf numFmtId="166" fontId="5" fillId="6" borderId="9" xfId="6" applyBorder="1">
      <alignment horizontal="center" vertical="center"/>
    </xf>
    <xf numFmtId="0" fontId="28" fillId="5" borderId="1" xfId="5" applyBorder="1">
      <alignment horizontal="center" vertical="center" wrapText="1"/>
    </xf>
    <xf numFmtId="0" fontId="28" fillId="5" borderId="4" xfId="5" applyBorder="1">
      <alignment horizontal="center" vertical="center" wrapText="1"/>
    </xf>
    <xf numFmtId="0" fontId="28" fillId="5" borderId="2" xfId="5" applyBorder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left" vertical="center" wrapText="1"/>
    </xf>
    <xf numFmtId="0" fontId="27" fillId="0" borderId="30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66" fontId="5" fillId="6" borderId="1" xfId="6" applyBorder="1">
      <alignment horizontal="center" vertical="center"/>
    </xf>
    <xf numFmtId="166" fontId="5" fillId="6" borderId="4" xfId="6" applyBorder="1">
      <alignment horizontal="center" vertical="center"/>
    </xf>
    <xf numFmtId="166" fontId="5" fillId="6" borderId="2" xfId="6" applyBorder="1">
      <alignment horizontal="center" vertical="center"/>
    </xf>
    <xf numFmtId="0" fontId="29" fillId="5" borderId="33" xfId="5" applyFont="1" applyBorder="1">
      <alignment horizontal="center" vertical="center" wrapText="1"/>
    </xf>
    <xf numFmtId="0" fontId="29" fillId="5" borderId="30" xfId="5" applyFont="1" applyBorder="1">
      <alignment horizontal="center" vertical="center" wrapText="1"/>
    </xf>
    <xf numFmtId="0" fontId="29" fillId="5" borderId="1" xfId="5" applyFont="1" applyBorder="1">
      <alignment horizontal="center" vertical="center" wrapText="1"/>
    </xf>
    <xf numFmtId="0" fontId="29" fillId="5" borderId="2" xfId="5" applyFont="1" applyBorder="1">
      <alignment horizontal="center" vertical="center" wrapText="1"/>
    </xf>
    <xf numFmtId="172" fontId="10" fillId="0" borderId="4" xfId="0" applyNumberFormat="1" applyFont="1" applyBorder="1" applyAlignment="1">
      <alignment horizontal="center" vertical="center" wrapText="1"/>
    </xf>
    <xf numFmtId="172" fontId="10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8" fontId="15" fillId="2" borderId="1" xfId="1" applyNumberFormat="1" applyFont="1" applyFill="1" applyBorder="1" applyAlignment="1">
      <alignment horizontal="center" vertical="center"/>
    </xf>
    <xf numFmtId="168" fontId="15" fillId="2" borderId="2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7" fontId="24" fillId="2" borderId="15" xfId="4" applyNumberFormat="1" applyFont="1" applyFill="1" applyBorder="1" applyAlignment="1">
      <alignment horizontal="left" vertical="center"/>
    </xf>
    <xf numFmtId="167" fontId="24" fillId="2" borderId="22" xfId="4" applyNumberFormat="1" applyFont="1" applyFill="1" applyBorder="1" applyAlignment="1">
      <alignment horizontal="left" vertical="center"/>
    </xf>
    <xf numFmtId="168" fontId="11" fillId="0" borderId="1" xfId="1" applyNumberFormat="1" applyFont="1" applyFill="1" applyBorder="1" applyAlignment="1">
      <alignment horizontal="right" vertical="center"/>
    </xf>
    <xf numFmtId="168" fontId="11" fillId="0" borderId="4" xfId="1" applyNumberFormat="1" applyFont="1" applyFill="1" applyBorder="1" applyAlignment="1">
      <alignment horizontal="right" vertical="center"/>
    </xf>
    <xf numFmtId="168" fontId="11" fillId="0" borderId="2" xfId="1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horizontal="left" vertical="center" wrapText="1"/>
    </xf>
  </cellXfs>
  <cellStyles count="7">
    <cellStyle name="Comma [0]" xfId="4" builtinId="6"/>
    <cellStyle name="Currency" xfId="1" builtinId="4"/>
    <cellStyle name="Normal" xfId="0" builtinId="0"/>
    <cellStyle name="Normal 2" xfId="3" xr:uid="{00000000-0005-0000-0000-000003000000}"/>
    <cellStyle name="Percent" xfId="2" builtinId="5"/>
    <cellStyle name="Red Black" xfId="5" xr:uid="{C3886194-5B6B-4FE7-8CCB-79DCF7E1C729}"/>
    <cellStyle name="White Grey" xfId="6" xr:uid="{507078B9-3FED-47D8-87A9-5CC3AB5C5B7C}"/>
  </cellStyles>
  <dxfs count="0"/>
  <tableStyles count="0" defaultTableStyle="TableStyleMedium2" defaultPivotStyle="PivotStyleLight16"/>
  <colors>
    <mruColors>
      <color rgb="FFB9282E"/>
      <color rgb="FF09BC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282E"/>
  </sheetPr>
  <dimension ref="A1:P25"/>
  <sheetViews>
    <sheetView view="pageBreakPreview" topLeftCell="B7" zoomScale="85" zoomScaleNormal="85" zoomScaleSheetLayoutView="85" workbookViewId="0">
      <selection activeCell="H8" sqref="H8"/>
    </sheetView>
  </sheetViews>
  <sheetFormatPr defaultColWidth="9.109375" defaultRowHeight="14.4" x14ac:dyDescent="0.3"/>
  <cols>
    <col min="1" max="1" width="9.6640625" style="29" customWidth="1"/>
    <col min="2" max="2" width="15.33203125" style="31" customWidth="1"/>
    <col min="3" max="3" width="52.5546875" style="29" customWidth="1"/>
    <col min="4" max="4" width="15.88671875" style="29" customWidth="1"/>
    <col min="5" max="5" width="15.6640625" style="32" bestFit="1" customWidth="1"/>
    <col min="6" max="6" width="14.6640625" style="32" customWidth="1"/>
    <col min="7" max="7" width="14.33203125" style="32" customWidth="1"/>
    <col min="8" max="8" width="16.88671875" style="32" bestFit="1" customWidth="1"/>
    <col min="9" max="9" width="14.33203125" style="32" customWidth="1"/>
    <col min="10" max="10" width="15.44140625" style="32" bestFit="1" customWidth="1"/>
    <col min="11" max="11" width="15.44140625" style="32" customWidth="1"/>
    <col min="12" max="12" width="19.109375" style="32" customWidth="1"/>
    <col min="13" max="13" width="10.6640625" style="29" customWidth="1"/>
    <col min="14" max="16384" width="9.109375" style="29"/>
  </cols>
  <sheetData>
    <row r="1" spans="1:16" ht="37.5" customHeight="1" thickBot="1" x14ac:dyDescent="0.35">
      <c r="A1" s="159" t="str">
        <f>Estimate!E1</f>
        <v>PROJECT NAME: SHORE FRONT HDFC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1"/>
      <c r="M1" s="28"/>
    </row>
    <row r="2" spans="1:16" ht="15" thickBot="1" x14ac:dyDescent="0.35">
      <c r="A2" s="30"/>
      <c r="M2" s="28"/>
    </row>
    <row r="3" spans="1:16" ht="30" customHeight="1" thickBot="1" x14ac:dyDescent="0.35">
      <c r="A3" s="30"/>
      <c r="B3" s="155" t="s">
        <v>25</v>
      </c>
      <c r="C3" s="156"/>
      <c r="D3" s="156"/>
      <c r="E3" s="156"/>
      <c r="F3" s="156"/>
      <c r="G3" s="156"/>
      <c r="H3" s="156"/>
      <c r="I3" s="156"/>
      <c r="J3" s="156"/>
      <c r="K3" s="156"/>
      <c r="L3" s="157"/>
      <c r="M3" s="28"/>
    </row>
    <row r="4" spans="1:16" ht="29.4" thickBot="1" x14ac:dyDescent="0.35">
      <c r="A4" s="30"/>
      <c r="B4" s="2" t="s">
        <v>48</v>
      </c>
      <c r="C4" s="3" t="s">
        <v>1</v>
      </c>
      <c r="D4" s="4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27" t="s">
        <v>63</v>
      </c>
      <c r="L4" s="141" t="s">
        <v>23</v>
      </c>
    </row>
    <row r="5" spans="1:16" ht="25.2" customHeight="1" x14ac:dyDescent="0.3">
      <c r="A5" s="30"/>
      <c r="B5" s="33" t="s">
        <v>56</v>
      </c>
      <c r="C5" s="34" t="s">
        <v>58</v>
      </c>
      <c r="D5" s="35">
        <f>Estimate!K$23</f>
        <v>0</v>
      </c>
      <c r="E5" s="35">
        <f>Estimate!N$23</f>
        <v>0</v>
      </c>
      <c r="F5" s="36">
        <f>D5*$D$13</f>
        <v>0</v>
      </c>
      <c r="G5" s="36">
        <f>E5*$D$16</f>
        <v>0</v>
      </c>
      <c r="H5" s="36">
        <f t="shared" ref="H5" si="0">D5+E5+F5+G5</f>
        <v>0</v>
      </c>
      <c r="I5" s="36">
        <f>H5*$D$18</f>
        <v>0</v>
      </c>
      <c r="J5" s="36">
        <f>H5*$D$19</f>
        <v>0</v>
      </c>
      <c r="K5" s="37">
        <f>SUM(E$21:E$22)</f>
        <v>0</v>
      </c>
      <c r="L5" s="142">
        <f>H5+I5+J5+K5</f>
        <v>0</v>
      </c>
      <c r="M5" s="32"/>
      <c r="N5" s="32"/>
      <c r="O5" s="32"/>
    </row>
    <row r="6" spans="1:16" ht="25.2" customHeight="1" x14ac:dyDescent="0.3">
      <c r="A6" s="30"/>
      <c r="B6" s="33" t="s">
        <v>60</v>
      </c>
      <c r="C6" s="34" t="s">
        <v>61</v>
      </c>
      <c r="D6" s="35">
        <f>Estimate!K$172</f>
        <v>0</v>
      </c>
      <c r="E6" s="35">
        <f>Estimate!N$172</f>
        <v>0</v>
      </c>
      <c r="F6" s="36">
        <f>D6*$D$13</f>
        <v>0</v>
      </c>
      <c r="G6" s="36">
        <f>E6*$D$16</f>
        <v>0</v>
      </c>
      <c r="H6" s="36">
        <f t="shared" ref="H6" si="1">D6+E6+F6+G6</f>
        <v>0</v>
      </c>
      <c r="I6" s="36">
        <f>H6*$D$18</f>
        <v>0</v>
      </c>
      <c r="J6" s="36">
        <f>H6*$D$19</f>
        <v>0</v>
      </c>
      <c r="K6" s="37">
        <v>0</v>
      </c>
      <c r="L6" s="142">
        <f t="shared" ref="L6" si="2">H6+I6+J6+K6</f>
        <v>0</v>
      </c>
      <c r="M6" s="32"/>
      <c r="N6" s="32"/>
      <c r="O6" s="32"/>
    </row>
    <row r="7" spans="1:16" ht="20.100000000000001" customHeight="1" x14ac:dyDescent="0.3">
      <c r="A7" s="30"/>
      <c r="B7" s="38"/>
      <c r="C7" s="34"/>
      <c r="D7" s="35"/>
      <c r="E7" s="36"/>
      <c r="F7" s="36"/>
      <c r="G7" s="36"/>
      <c r="H7" s="36"/>
      <c r="I7" s="36"/>
      <c r="J7" s="36"/>
      <c r="K7" s="36"/>
      <c r="L7" s="142"/>
      <c r="M7" s="32"/>
      <c r="N7" s="32"/>
      <c r="O7" s="32"/>
    </row>
    <row r="8" spans="1:16" ht="20.100000000000001" customHeight="1" x14ac:dyDescent="0.3">
      <c r="A8" s="30"/>
      <c r="B8" s="153"/>
      <c r="C8" s="152" t="s">
        <v>24</v>
      </c>
      <c r="D8" s="152">
        <f t="shared" ref="D8:L8" si="3">SUM(D$5:D$7)</f>
        <v>0</v>
      </c>
      <c r="E8" s="152">
        <f t="shared" si="3"/>
        <v>0</v>
      </c>
      <c r="F8" s="152">
        <f t="shared" si="3"/>
        <v>0</v>
      </c>
      <c r="G8" s="152">
        <f t="shared" si="3"/>
        <v>0</v>
      </c>
      <c r="H8" s="152">
        <f t="shared" si="3"/>
        <v>0</v>
      </c>
      <c r="I8" s="152">
        <f t="shared" si="3"/>
        <v>0</v>
      </c>
      <c r="J8" s="152">
        <f t="shared" si="3"/>
        <v>0</v>
      </c>
      <c r="K8" s="152">
        <f t="shared" si="3"/>
        <v>0</v>
      </c>
      <c r="L8" s="154">
        <f t="shared" si="3"/>
        <v>0</v>
      </c>
      <c r="M8" s="32"/>
      <c r="N8" s="32"/>
      <c r="O8" s="32"/>
    </row>
    <row r="9" spans="1:16" ht="20.100000000000001" customHeight="1" thickBot="1" x14ac:dyDescent="0.35">
      <c r="A9" s="30"/>
      <c r="B9" s="39"/>
      <c r="C9" s="40"/>
      <c r="D9" s="41"/>
      <c r="E9" s="41"/>
      <c r="F9" s="41"/>
      <c r="G9" s="41"/>
      <c r="H9" s="41"/>
      <c r="I9" s="41"/>
      <c r="J9" s="41"/>
      <c r="K9" s="42"/>
      <c r="L9" s="143"/>
    </row>
    <row r="10" spans="1:16" ht="15" thickBot="1" x14ac:dyDescent="0.35">
      <c r="A10" s="30"/>
      <c r="M10" s="28"/>
    </row>
    <row r="11" spans="1:16" ht="30" customHeight="1" thickBot="1" x14ac:dyDescent="0.35">
      <c r="A11" s="30"/>
      <c r="B11" s="155" t="s">
        <v>15</v>
      </c>
      <c r="C11" s="156"/>
      <c r="D11" s="156"/>
      <c r="E11" s="157"/>
      <c r="F11" s="29"/>
      <c r="G11" s="155" t="s">
        <v>40</v>
      </c>
      <c r="H11" s="156"/>
      <c r="I11" s="156"/>
      <c r="J11" s="156"/>
      <c r="K11" s="156"/>
      <c r="L11" s="157"/>
      <c r="M11" s="28"/>
    </row>
    <row r="12" spans="1:16" ht="25.2" customHeight="1" thickBot="1" x14ac:dyDescent="0.35">
      <c r="A12" s="30"/>
      <c r="B12" s="43">
        <v>1</v>
      </c>
      <c r="C12" s="22" t="s">
        <v>26</v>
      </c>
      <c r="D12" s="8"/>
      <c r="E12" s="7">
        <f>D8</f>
        <v>0</v>
      </c>
      <c r="F12" s="29"/>
      <c r="G12" s="33">
        <v>1</v>
      </c>
      <c r="H12" s="158" t="s">
        <v>37</v>
      </c>
      <c r="I12" s="158"/>
      <c r="J12" s="158"/>
      <c r="K12" s="44"/>
      <c r="L12" s="16" t="e">
        <f>Estimate!#REF!</f>
        <v>#REF!</v>
      </c>
      <c r="M12" s="28"/>
    </row>
    <row r="13" spans="1:16" ht="25.2" customHeight="1" thickBot="1" x14ac:dyDescent="0.35">
      <c r="A13" s="30"/>
      <c r="B13" s="38"/>
      <c r="C13" s="45" t="s">
        <v>28</v>
      </c>
      <c r="D13" s="11"/>
      <c r="E13" s="46">
        <f>E12*D13</f>
        <v>0</v>
      </c>
      <c r="F13" s="29"/>
      <c r="G13" s="38">
        <v>2</v>
      </c>
      <c r="H13" s="166" t="s">
        <v>38</v>
      </c>
      <c r="I13" s="166"/>
      <c r="J13" s="166"/>
      <c r="K13" s="47"/>
      <c r="L13" s="21" t="e">
        <f>L12/8</f>
        <v>#REF!</v>
      </c>
      <c r="M13" s="28"/>
    </row>
    <row r="14" spans="1:16" ht="25.2" customHeight="1" x14ac:dyDescent="0.3">
      <c r="A14" s="30"/>
      <c r="B14" s="38"/>
      <c r="C14" s="48" t="s">
        <v>30</v>
      </c>
      <c r="D14" s="12"/>
      <c r="E14" s="49">
        <v>0</v>
      </c>
      <c r="F14" s="29"/>
      <c r="G14" s="38">
        <v>3</v>
      </c>
      <c r="H14" s="166" t="s">
        <v>34</v>
      </c>
      <c r="I14" s="166"/>
      <c r="J14" s="166"/>
      <c r="K14" s="47"/>
      <c r="L14" s="13">
        <f>J15+J16+J17</f>
        <v>5</v>
      </c>
      <c r="M14" s="28"/>
    </row>
    <row r="15" spans="1:16" ht="25.2" customHeight="1" thickBot="1" x14ac:dyDescent="0.35">
      <c r="A15" s="30"/>
      <c r="B15" s="38">
        <v>2</v>
      </c>
      <c r="C15" s="23" t="s">
        <v>27</v>
      </c>
      <c r="D15" s="9"/>
      <c r="E15" s="1">
        <f>E8</f>
        <v>0</v>
      </c>
      <c r="F15" s="29"/>
      <c r="G15" s="38">
        <v>4</v>
      </c>
      <c r="H15" s="166" t="s">
        <v>44</v>
      </c>
      <c r="I15" s="166"/>
      <c r="J15" s="50">
        <v>3</v>
      </c>
      <c r="K15" s="51"/>
      <c r="L15" s="52"/>
      <c r="M15" s="28"/>
      <c r="N15" s="32"/>
      <c r="O15" s="32"/>
      <c r="P15" s="32"/>
    </row>
    <row r="16" spans="1:16" ht="25.2" customHeight="1" thickBot="1" x14ac:dyDescent="0.35">
      <c r="A16" s="30"/>
      <c r="B16" s="38"/>
      <c r="C16" s="45" t="s">
        <v>19</v>
      </c>
      <c r="D16" s="11"/>
      <c r="E16" s="46">
        <f>E15*D16</f>
        <v>0</v>
      </c>
      <c r="F16" s="29"/>
      <c r="G16" s="38">
        <v>5</v>
      </c>
      <c r="H16" s="166" t="s">
        <v>35</v>
      </c>
      <c r="I16" s="166"/>
      <c r="J16" s="50">
        <v>1</v>
      </c>
      <c r="K16" s="51"/>
      <c r="L16" s="52"/>
      <c r="M16" s="28"/>
      <c r="N16" s="32"/>
      <c r="O16" s="32"/>
      <c r="P16" s="32"/>
    </row>
    <row r="17" spans="1:16" ht="25.2" customHeight="1" thickBot="1" x14ac:dyDescent="0.35">
      <c r="A17" s="30"/>
      <c r="B17" s="38">
        <v>3</v>
      </c>
      <c r="C17" s="23" t="s">
        <v>20</v>
      </c>
      <c r="D17" s="9"/>
      <c r="E17" s="1">
        <f>SUM(E12:E16)</f>
        <v>0</v>
      </c>
      <c r="F17" s="29"/>
      <c r="G17" s="38">
        <v>6</v>
      </c>
      <c r="H17" s="166" t="s">
        <v>36</v>
      </c>
      <c r="I17" s="166"/>
      <c r="J17" s="50">
        <v>1</v>
      </c>
      <c r="K17" s="51"/>
      <c r="L17" s="52"/>
      <c r="M17" s="28"/>
      <c r="N17" s="32"/>
      <c r="O17" s="32"/>
      <c r="P17" s="32"/>
    </row>
    <row r="18" spans="1:16" ht="25.2" customHeight="1" thickBot="1" x14ac:dyDescent="0.35">
      <c r="A18" s="30"/>
      <c r="B18" s="38"/>
      <c r="C18" s="45" t="s">
        <v>29</v>
      </c>
      <c r="D18" s="19">
        <v>0.1</v>
      </c>
      <c r="E18" s="46">
        <f>E17*D18</f>
        <v>0</v>
      </c>
      <c r="F18" s="29"/>
      <c r="G18" s="38">
        <v>7</v>
      </c>
      <c r="H18" s="166" t="s">
        <v>14</v>
      </c>
      <c r="I18" s="166"/>
      <c r="J18" s="166"/>
      <c r="K18" s="47"/>
      <c r="L18" s="52">
        <f>(L15*J15/L14)+(L16*J16/L14)+(L17*J17/L14)</f>
        <v>0</v>
      </c>
      <c r="M18" s="28"/>
      <c r="N18" s="32"/>
      <c r="O18" s="32"/>
      <c r="P18" s="32"/>
    </row>
    <row r="19" spans="1:16" ht="25.2" customHeight="1" thickBot="1" x14ac:dyDescent="0.35">
      <c r="A19" s="30"/>
      <c r="B19" s="38"/>
      <c r="C19" s="45" t="s">
        <v>32</v>
      </c>
      <c r="D19" s="19">
        <v>0.1</v>
      </c>
      <c r="E19" s="46">
        <f>E17*D19</f>
        <v>0</v>
      </c>
      <c r="F19" s="29"/>
      <c r="G19" s="39">
        <v>8</v>
      </c>
      <c r="H19" s="165" t="s">
        <v>39</v>
      </c>
      <c r="I19" s="165"/>
      <c r="J19" s="165"/>
      <c r="K19" s="53"/>
      <c r="L19" s="20">
        <f>L18</f>
        <v>0</v>
      </c>
      <c r="M19" s="28"/>
      <c r="N19" s="32"/>
      <c r="O19" s="32"/>
      <c r="P19" s="32"/>
    </row>
    <row r="20" spans="1:16" ht="25.2" customHeight="1" thickBot="1" x14ac:dyDescent="0.35">
      <c r="A20" s="30"/>
      <c r="B20" s="38">
        <v>4</v>
      </c>
      <c r="C20" s="23" t="s">
        <v>31</v>
      </c>
      <c r="D20" s="10"/>
      <c r="E20" s="1">
        <f>SUM(E17:E19)</f>
        <v>0</v>
      </c>
      <c r="F20" s="29"/>
      <c r="G20" s="31"/>
      <c r="H20" s="24"/>
      <c r="I20" s="14"/>
      <c r="J20" s="15"/>
      <c r="K20" s="15"/>
      <c r="L20" s="29"/>
      <c r="M20" s="28"/>
      <c r="N20" s="32"/>
      <c r="O20" s="32"/>
      <c r="P20" s="32"/>
    </row>
    <row r="21" spans="1:16" ht="25.2" customHeight="1" thickBot="1" x14ac:dyDescent="0.35">
      <c r="A21" s="30"/>
      <c r="B21" s="55"/>
      <c r="C21" s="56"/>
      <c r="D21" s="140"/>
      <c r="E21" s="57"/>
      <c r="F21" s="29"/>
      <c r="G21" s="54"/>
      <c r="H21" s="162" t="s">
        <v>41</v>
      </c>
      <c r="I21" s="163"/>
      <c r="J21" s="163"/>
      <c r="K21" s="163"/>
      <c r="L21" s="164"/>
      <c r="M21" s="28"/>
      <c r="N21" s="32"/>
      <c r="O21" s="32"/>
      <c r="P21" s="32"/>
    </row>
    <row r="22" spans="1:16" ht="25.2" customHeight="1" thickBot="1" x14ac:dyDescent="0.35">
      <c r="A22" s="30"/>
      <c r="B22" s="55"/>
      <c r="C22" s="56"/>
      <c r="D22" s="17"/>
      <c r="E22" s="57"/>
      <c r="F22" s="29"/>
      <c r="G22" s="31"/>
      <c r="H22" s="29"/>
      <c r="I22" s="6"/>
      <c r="J22" s="29"/>
      <c r="K22" s="29"/>
      <c r="L22" s="29"/>
      <c r="M22" s="28"/>
      <c r="N22" s="32"/>
      <c r="O22" s="32"/>
      <c r="P22" s="32"/>
    </row>
    <row r="23" spans="1:16" ht="25.2" customHeight="1" thickBot="1" x14ac:dyDescent="0.35">
      <c r="A23" s="30"/>
      <c r="B23" s="58">
        <v>5</v>
      </c>
      <c r="C23" s="25" t="s">
        <v>33</v>
      </c>
      <c r="D23" s="18"/>
      <c r="E23" s="26">
        <f>SUM(E20:E22)</f>
        <v>0</v>
      </c>
      <c r="F23" s="29"/>
      <c r="G23" s="29"/>
      <c r="H23" s="29"/>
      <c r="I23" s="29"/>
      <c r="L23" s="29"/>
      <c r="M23" s="28"/>
      <c r="N23" s="32"/>
      <c r="O23" s="32"/>
      <c r="P23" s="32"/>
    </row>
    <row r="24" spans="1:16" x14ac:dyDescent="0.3">
      <c r="A24" s="30"/>
      <c r="B24" s="29"/>
      <c r="E24" s="29"/>
      <c r="F24" s="29"/>
      <c r="J24" s="29"/>
      <c r="K24" s="29"/>
      <c r="L24" s="29"/>
      <c r="M24" s="28"/>
    </row>
    <row r="25" spans="1:16" ht="15" thickBot="1" x14ac:dyDescent="0.35">
      <c r="A25" s="59"/>
      <c r="B25" s="60"/>
      <c r="C25" s="61"/>
      <c r="D25" s="61"/>
      <c r="E25" s="62"/>
      <c r="F25" s="62"/>
      <c r="J25" s="62"/>
      <c r="K25" s="62"/>
      <c r="L25" s="62"/>
      <c r="M25" s="63"/>
    </row>
  </sheetData>
  <mergeCells count="13">
    <mergeCell ref="H21:L21"/>
    <mergeCell ref="H19:J19"/>
    <mergeCell ref="H13:J13"/>
    <mergeCell ref="H14:J14"/>
    <mergeCell ref="H18:J18"/>
    <mergeCell ref="H15:I15"/>
    <mergeCell ref="H16:I16"/>
    <mergeCell ref="H17:I17"/>
    <mergeCell ref="B11:E11"/>
    <mergeCell ref="G11:L11"/>
    <mergeCell ref="H12:J12"/>
    <mergeCell ref="B3:L3"/>
    <mergeCell ref="A1:L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ignoredErrors>
    <ignoredError sqref="E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9282E"/>
    <pageSetUpPr fitToPage="1"/>
  </sheetPr>
  <dimension ref="A1:R182"/>
  <sheetViews>
    <sheetView tabSelected="1" topLeftCell="A133" zoomScale="70" zoomScaleNormal="70" zoomScaleSheetLayoutView="85" workbookViewId="0">
      <selection activeCell="B180" sqref="B180:R180"/>
    </sheetView>
  </sheetViews>
  <sheetFormatPr defaultColWidth="8.88671875" defaultRowHeight="14.4" x14ac:dyDescent="0.3"/>
  <cols>
    <col min="1" max="1" width="6.109375" style="64" customWidth="1"/>
    <col min="2" max="2" width="12.44140625" style="64" customWidth="1"/>
    <col min="3" max="3" width="16.6640625" style="64" customWidth="1"/>
    <col min="4" max="4" width="12.88671875" style="131" bestFit="1" customWidth="1"/>
    <col min="5" max="5" width="82.6640625" style="132" bestFit="1" customWidth="1"/>
    <col min="6" max="6" width="11.5546875" style="133" customWidth="1"/>
    <col min="7" max="7" width="14.5546875" style="64" hidden="1" customWidth="1"/>
    <col min="8" max="8" width="11.6640625" style="134" customWidth="1"/>
    <col min="9" max="9" width="11.88671875" style="134" customWidth="1"/>
    <col min="10" max="10" width="18.6640625" style="133" customWidth="1"/>
    <col min="11" max="13" width="18.6640625" style="135" customWidth="1"/>
    <col min="14" max="15" width="18.6640625" style="136" customWidth="1"/>
    <col min="16" max="16" width="18.6640625" style="135" customWidth="1"/>
    <col min="17" max="17" width="18.6640625" style="137" customWidth="1"/>
    <col min="18" max="18" width="24.6640625" style="138" customWidth="1"/>
    <col min="19" max="19" width="12.33203125" style="64" bestFit="1" customWidth="1"/>
    <col min="20" max="20" width="8.88671875" style="64"/>
    <col min="21" max="21" width="14.5546875" style="64" bestFit="1" customWidth="1"/>
    <col min="22" max="16384" width="8.88671875" style="64"/>
  </cols>
  <sheetData>
    <row r="1" spans="1:18" ht="75" customHeight="1" thickBot="1" x14ac:dyDescent="0.35">
      <c r="A1" s="167"/>
      <c r="B1" s="168"/>
      <c r="C1" s="168"/>
      <c r="D1" s="169"/>
      <c r="E1" s="194" t="s">
        <v>201</v>
      </c>
      <c r="F1" s="195"/>
      <c r="G1" s="195"/>
      <c r="H1" s="195"/>
      <c r="I1" s="195"/>
      <c r="J1" s="195"/>
      <c r="K1" s="195"/>
      <c r="L1" s="195"/>
      <c r="M1" s="196"/>
      <c r="N1" s="188" t="s">
        <v>77</v>
      </c>
      <c r="O1" s="189"/>
      <c r="P1" s="185">
        <f>SUM(R$174+R$175)</f>
        <v>0</v>
      </c>
      <c r="Q1" s="186"/>
      <c r="R1" s="187"/>
    </row>
    <row r="2" spans="1:18" ht="69.900000000000006" customHeight="1" thickBot="1" x14ac:dyDescent="0.35">
      <c r="A2" s="170"/>
      <c r="B2" s="171"/>
      <c r="C2" s="171"/>
      <c r="D2" s="172"/>
      <c r="E2" s="199" t="s">
        <v>202</v>
      </c>
      <c r="F2" s="200"/>
      <c r="G2" s="200"/>
      <c r="H2" s="200"/>
      <c r="I2" s="200"/>
      <c r="J2" s="200"/>
      <c r="K2" s="200"/>
      <c r="L2" s="200"/>
      <c r="M2" s="200"/>
      <c r="N2" s="188" t="s">
        <v>75</v>
      </c>
      <c r="O2" s="189"/>
      <c r="P2" s="185">
        <f>P$1*'Bid Recap &amp; Summary'!D$18</f>
        <v>0</v>
      </c>
      <c r="Q2" s="186"/>
      <c r="R2" s="187"/>
    </row>
    <row r="3" spans="1:18" ht="65.099999999999994" customHeight="1" thickBot="1" x14ac:dyDescent="0.35">
      <c r="A3" s="173"/>
      <c r="B3" s="174"/>
      <c r="C3" s="174"/>
      <c r="D3" s="175"/>
      <c r="E3" s="182" t="s">
        <v>200</v>
      </c>
      <c r="F3" s="183"/>
      <c r="G3" s="183"/>
      <c r="H3" s="183"/>
      <c r="I3" s="183"/>
      <c r="J3" s="183"/>
      <c r="K3" s="183"/>
      <c r="L3" s="183"/>
      <c r="M3" s="184"/>
      <c r="N3" s="188" t="s">
        <v>76</v>
      </c>
      <c r="O3" s="189"/>
      <c r="P3" s="185">
        <f>P$1*'Bid Recap &amp; Summary'!D$19</f>
        <v>0</v>
      </c>
      <c r="Q3" s="186"/>
      <c r="R3" s="187"/>
    </row>
    <row r="4" spans="1:18" ht="60" customHeight="1" thickBot="1" x14ac:dyDescent="0.35">
      <c r="A4" s="176"/>
      <c r="B4" s="177"/>
      <c r="C4" s="177"/>
      <c r="D4" s="178"/>
      <c r="E4" s="182" t="s">
        <v>89</v>
      </c>
      <c r="F4" s="183"/>
      <c r="G4" s="183"/>
      <c r="H4" s="183"/>
      <c r="I4" s="183"/>
      <c r="J4" s="183"/>
      <c r="K4" s="183"/>
      <c r="L4" s="183"/>
      <c r="M4" s="184"/>
      <c r="N4" s="190" t="s">
        <v>63</v>
      </c>
      <c r="O4" s="191"/>
      <c r="P4" s="185">
        <f>SUM('Bid Recap &amp; Summary'!E$13+'Bid Recap &amp; Summary'!E$14+'Bid Recap &amp; Summary'!E$16)+SUM('Bid Recap &amp; Summary'!E$21:E$22)</f>
        <v>0</v>
      </c>
      <c r="Q4" s="186"/>
      <c r="R4" s="187"/>
    </row>
    <row r="5" spans="1:18" ht="60" customHeight="1" thickBot="1" x14ac:dyDescent="0.35">
      <c r="A5" s="179"/>
      <c r="B5" s="180"/>
      <c r="C5" s="180"/>
      <c r="D5" s="181"/>
      <c r="E5" s="139" t="s">
        <v>46</v>
      </c>
      <c r="F5" s="192">
        <f ca="1">TODAY()</f>
        <v>45569</v>
      </c>
      <c r="G5" s="192"/>
      <c r="H5" s="192"/>
      <c r="I5" s="192"/>
      <c r="J5" s="192"/>
      <c r="K5" s="192"/>
      <c r="L5" s="192"/>
      <c r="M5" s="193"/>
      <c r="N5" s="190" t="s">
        <v>79</v>
      </c>
      <c r="O5" s="191"/>
      <c r="P5" s="155">
        <f>SUM(P$1:R$4)</f>
        <v>0</v>
      </c>
      <c r="Q5" s="156"/>
      <c r="R5" s="157"/>
    </row>
    <row r="6" spans="1:18" ht="50.1" customHeight="1" thickBot="1" x14ac:dyDescent="0.35">
      <c r="A6" s="65" t="s">
        <v>0</v>
      </c>
      <c r="B6" s="65" t="s">
        <v>10</v>
      </c>
      <c r="C6" s="66" t="s">
        <v>11</v>
      </c>
      <c r="D6" s="67" t="s">
        <v>43</v>
      </c>
      <c r="E6" s="65" t="s">
        <v>1</v>
      </c>
      <c r="F6" s="68" t="s">
        <v>2</v>
      </c>
      <c r="H6" s="65" t="s">
        <v>3</v>
      </c>
      <c r="I6" s="65" t="s">
        <v>55</v>
      </c>
      <c r="J6" s="68" t="s">
        <v>53</v>
      </c>
      <c r="K6" s="69" t="s">
        <v>9</v>
      </c>
      <c r="L6" s="69" t="s">
        <v>4</v>
      </c>
      <c r="M6" s="69" t="s">
        <v>54</v>
      </c>
      <c r="N6" s="70" t="s">
        <v>6</v>
      </c>
      <c r="O6" s="70" t="s">
        <v>7</v>
      </c>
      <c r="P6" s="71" t="s">
        <v>5</v>
      </c>
      <c r="Q6" s="72" t="s">
        <v>8</v>
      </c>
      <c r="R6" s="73"/>
    </row>
    <row r="7" spans="1:18" ht="30" customHeight="1" thickBot="1" x14ac:dyDescent="0.35">
      <c r="A7" s="74"/>
      <c r="B7" s="75"/>
      <c r="C7" s="75"/>
      <c r="D7" s="75"/>
      <c r="E7" s="75"/>
      <c r="F7" s="76"/>
      <c r="H7" s="76"/>
      <c r="I7" s="75"/>
      <c r="J7" s="76"/>
      <c r="K7" s="75"/>
      <c r="L7" s="77"/>
      <c r="M7" s="78">
        <f>'Bid Recap &amp; Summary'!L$19</f>
        <v>0</v>
      </c>
      <c r="N7" s="79"/>
      <c r="O7" s="79"/>
      <c r="P7" s="80"/>
      <c r="Q7" s="81"/>
      <c r="R7" s="82"/>
    </row>
    <row r="8" spans="1:18" s="148" customFormat="1" ht="20.100000000000001" customHeight="1" x14ac:dyDescent="0.3">
      <c r="A8" s="146"/>
      <c r="B8" s="147"/>
      <c r="C8" s="147"/>
      <c r="D8" s="148" t="s">
        <v>56</v>
      </c>
      <c r="E8" s="148" t="s">
        <v>57</v>
      </c>
      <c r="F8" s="149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50"/>
    </row>
    <row r="9" spans="1:18" ht="14.4" customHeight="1" x14ac:dyDescent="0.3">
      <c r="A9" s="83" t="str">
        <f>IF(TRIM(H9)&lt;&gt;"",COUNTA(H9:$H$9)&amp;"","")</f>
        <v>1</v>
      </c>
      <c r="B9" s="84"/>
      <c r="C9" s="84"/>
      <c r="D9" s="85"/>
      <c r="E9" s="86" t="s">
        <v>85</v>
      </c>
      <c r="F9" s="87">
        <v>1</v>
      </c>
      <c r="H9" s="88" t="s">
        <v>82</v>
      </c>
      <c r="I9" s="89">
        <f>IF(F9=0,"",0)</f>
        <v>0</v>
      </c>
      <c r="J9" s="90">
        <f t="shared" ref="J9:J14" si="0">IF(F9=0,"",F9+(F9*I9))</f>
        <v>1</v>
      </c>
      <c r="K9" s="91">
        <f>IF(F9=0,"",0)</f>
        <v>0</v>
      </c>
      <c r="L9" s="92">
        <f>IF(F9=0,"",K9*J9)</f>
        <v>0</v>
      </c>
      <c r="M9" s="93">
        <f>IF(F9=0,"",M$7)</f>
        <v>0</v>
      </c>
      <c r="N9" s="94">
        <f>IF(F9=0,"",0)</f>
        <v>0</v>
      </c>
      <c r="O9" s="94">
        <f>IF(F9=0,"",N9*J9)</f>
        <v>0</v>
      </c>
      <c r="P9" s="92">
        <f>IF(F9=0,"",O9*M9)</f>
        <v>0</v>
      </c>
      <c r="Q9" s="95">
        <f>IF(F9=0,"",L9+P9)</f>
        <v>0</v>
      </c>
      <c r="R9" s="96"/>
    </row>
    <row r="10" spans="1:18" x14ac:dyDescent="0.3">
      <c r="A10" s="83" t="str">
        <f>IF(TRIM(H10)&lt;&gt;"",COUNTA(H9:$H$10)&amp;"","")</f>
        <v>2</v>
      </c>
      <c r="B10" s="84"/>
      <c r="C10" s="84"/>
      <c r="D10" s="85"/>
      <c r="E10" s="86" t="s">
        <v>49</v>
      </c>
      <c r="F10" s="87">
        <v>1</v>
      </c>
      <c r="H10" s="88" t="s">
        <v>82</v>
      </c>
      <c r="I10" s="89">
        <f t="shared" ref="I10:I14" si="1">IF(F10=0,"",0)</f>
        <v>0</v>
      </c>
      <c r="J10" s="90">
        <f t="shared" si="0"/>
        <v>1</v>
      </c>
      <c r="K10" s="91">
        <f t="shared" ref="K10:K14" si="2">IF(F10=0,"",0)</f>
        <v>0</v>
      </c>
      <c r="L10" s="92">
        <f t="shared" ref="L10:L14" si="3">IF(F10=0,"",K10*J10)</f>
        <v>0</v>
      </c>
      <c r="M10" s="93">
        <f t="shared" ref="M10:M14" si="4">IF(F10=0,"",M$7)</f>
        <v>0</v>
      </c>
      <c r="N10" s="94">
        <f t="shared" ref="N10:N14" si="5">IF(F10=0,"",0)</f>
        <v>0</v>
      </c>
      <c r="O10" s="94">
        <f>IF(F10=0,"",N10*J10)</f>
        <v>0</v>
      </c>
      <c r="P10" s="92">
        <f t="shared" ref="P10:P14" si="6">IF(F10=0,"",O10*M10)</f>
        <v>0</v>
      </c>
      <c r="Q10" s="95">
        <f t="shared" ref="Q10:Q14" si="7">IF(F10=0,"",L10+P10)</f>
        <v>0</v>
      </c>
      <c r="R10" s="96"/>
    </row>
    <row r="11" spans="1:18" x14ac:dyDescent="0.3">
      <c r="A11" s="83" t="str">
        <f>IF(TRIM(H11)&lt;&gt;"",COUNTA(H9:$H$11)&amp;"","")</f>
        <v>3</v>
      </c>
      <c r="B11" s="84"/>
      <c r="C11" s="84"/>
      <c r="D11" s="85"/>
      <c r="E11" s="86" t="s">
        <v>50</v>
      </c>
      <c r="F11" s="87">
        <v>1</v>
      </c>
      <c r="H11" s="88" t="s">
        <v>82</v>
      </c>
      <c r="I11" s="89">
        <f t="shared" si="1"/>
        <v>0</v>
      </c>
      <c r="J11" s="90">
        <f t="shared" si="0"/>
        <v>1</v>
      </c>
      <c r="K11" s="91">
        <f t="shared" si="2"/>
        <v>0</v>
      </c>
      <c r="L11" s="92">
        <f t="shared" si="3"/>
        <v>0</v>
      </c>
      <c r="M11" s="93">
        <f t="shared" si="4"/>
        <v>0</v>
      </c>
      <c r="N11" s="94">
        <f t="shared" si="5"/>
        <v>0</v>
      </c>
      <c r="O11" s="94">
        <f t="shared" ref="O11:O14" si="8">IF(F11=0,"",N11*J11)</f>
        <v>0</v>
      </c>
      <c r="P11" s="92">
        <f t="shared" si="6"/>
        <v>0</v>
      </c>
      <c r="Q11" s="95">
        <f t="shared" si="7"/>
        <v>0</v>
      </c>
      <c r="R11" s="96"/>
    </row>
    <row r="12" spans="1:18" x14ac:dyDescent="0.3">
      <c r="A12" s="83" t="str">
        <f>IF(TRIM(H12)&lt;&gt;"",COUNTA(H9:$H$12)&amp;"","")</f>
        <v>4</v>
      </c>
      <c r="B12" s="84"/>
      <c r="C12" s="84"/>
      <c r="D12" s="85"/>
      <c r="E12" s="86" t="s">
        <v>88</v>
      </c>
      <c r="F12" s="87">
        <v>1</v>
      </c>
      <c r="H12" s="88" t="s">
        <v>82</v>
      </c>
      <c r="I12" s="89">
        <f t="shared" si="1"/>
        <v>0</v>
      </c>
      <c r="J12" s="90">
        <f t="shared" si="0"/>
        <v>1</v>
      </c>
      <c r="K12" s="91">
        <f t="shared" si="2"/>
        <v>0</v>
      </c>
      <c r="L12" s="92">
        <f t="shared" si="3"/>
        <v>0</v>
      </c>
      <c r="M12" s="93">
        <f t="shared" si="4"/>
        <v>0</v>
      </c>
      <c r="N12" s="94">
        <f t="shared" si="5"/>
        <v>0</v>
      </c>
      <c r="O12" s="94">
        <f t="shared" si="8"/>
        <v>0</v>
      </c>
      <c r="P12" s="92">
        <f t="shared" si="6"/>
        <v>0</v>
      </c>
      <c r="Q12" s="95">
        <f t="shared" si="7"/>
        <v>0</v>
      </c>
      <c r="R12" s="96"/>
    </row>
    <row r="13" spans="1:18" x14ac:dyDescent="0.3">
      <c r="A13" s="83" t="str">
        <f>IF(TRIM(H13)&lt;&gt;"",COUNTA(H9:$H$13)&amp;"","")</f>
        <v>5</v>
      </c>
      <c r="B13" s="84"/>
      <c r="C13" s="84"/>
      <c r="D13" s="85"/>
      <c r="E13" s="97" t="s">
        <v>52</v>
      </c>
      <c r="F13" s="87">
        <v>1</v>
      </c>
      <c r="H13" s="88" t="s">
        <v>82</v>
      </c>
      <c r="I13" s="89">
        <f t="shared" si="1"/>
        <v>0</v>
      </c>
      <c r="J13" s="90">
        <f t="shared" si="0"/>
        <v>1</v>
      </c>
      <c r="K13" s="91">
        <f t="shared" si="2"/>
        <v>0</v>
      </c>
      <c r="L13" s="92">
        <f t="shared" si="3"/>
        <v>0</v>
      </c>
      <c r="M13" s="93">
        <f t="shared" si="4"/>
        <v>0</v>
      </c>
      <c r="N13" s="94">
        <f t="shared" si="5"/>
        <v>0</v>
      </c>
      <c r="O13" s="94">
        <f t="shared" si="8"/>
        <v>0</v>
      </c>
      <c r="P13" s="92">
        <f t="shared" si="6"/>
        <v>0</v>
      </c>
      <c r="Q13" s="95">
        <f t="shared" si="7"/>
        <v>0</v>
      </c>
      <c r="R13" s="96"/>
    </row>
    <row r="14" spans="1:18" x14ac:dyDescent="0.3">
      <c r="A14" s="83" t="str">
        <f>IF(TRIM(H14)&lt;&gt;"",COUNTA(H$9:$H14)&amp;"","")</f>
        <v>6</v>
      </c>
      <c r="B14" s="84"/>
      <c r="C14" s="84"/>
      <c r="D14" s="85"/>
      <c r="E14" s="97" t="s">
        <v>83</v>
      </c>
      <c r="F14" s="87">
        <v>1</v>
      </c>
      <c r="H14" s="88" t="s">
        <v>82</v>
      </c>
      <c r="I14" s="89">
        <f t="shared" si="1"/>
        <v>0</v>
      </c>
      <c r="J14" s="90">
        <f t="shared" si="0"/>
        <v>1</v>
      </c>
      <c r="K14" s="91">
        <f t="shared" si="2"/>
        <v>0</v>
      </c>
      <c r="L14" s="92">
        <f t="shared" si="3"/>
        <v>0</v>
      </c>
      <c r="M14" s="93">
        <f t="shared" si="4"/>
        <v>0</v>
      </c>
      <c r="N14" s="94">
        <f t="shared" si="5"/>
        <v>0</v>
      </c>
      <c r="O14" s="94">
        <f t="shared" si="8"/>
        <v>0</v>
      </c>
      <c r="P14" s="92">
        <f t="shared" si="6"/>
        <v>0</v>
      </c>
      <c r="Q14" s="95">
        <f t="shared" si="7"/>
        <v>0</v>
      </c>
      <c r="R14" s="96"/>
    </row>
    <row r="15" spans="1:18" ht="69" x14ac:dyDescent="0.3">
      <c r="A15" s="83" t="str">
        <f>IF(TRIM(H15)&lt;&gt;"",COUNTA(H$9:$H15)&amp;"","")</f>
        <v>7</v>
      </c>
      <c r="B15" s="84"/>
      <c r="C15" s="84"/>
      <c r="D15" s="85"/>
      <c r="E15" s="86" t="s">
        <v>84</v>
      </c>
      <c r="F15" s="87">
        <v>1</v>
      </c>
      <c r="H15" s="88" t="s">
        <v>82</v>
      </c>
      <c r="I15" s="89">
        <f t="shared" ref="I15:I18" si="9">IF(F15=0,"",0)</f>
        <v>0</v>
      </c>
      <c r="J15" s="90">
        <f t="shared" ref="J15:J18" si="10">IF(F15=0,"",F15+(F15*I15))</f>
        <v>1</v>
      </c>
      <c r="K15" s="91">
        <f t="shared" ref="K15:K18" si="11">IF(F15=0,"",0)</f>
        <v>0</v>
      </c>
      <c r="L15" s="92">
        <f t="shared" ref="L15:L18" si="12">IF(F15=0,"",K15*J15)</f>
        <v>0</v>
      </c>
      <c r="M15" s="93">
        <f t="shared" ref="M15:M18" si="13">IF(F15=0,"",M$7)</f>
        <v>0</v>
      </c>
      <c r="N15" s="94">
        <f t="shared" ref="N15:N18" si="14">IF(F15=0,"",0)</f>
        <v>0</v>
      </c>
      <c r="O15" s="94">
        <f t="shared" ref="O15:O18" si="15">IF(F15=0,"",N15*J15)</f>
        <v>0</v>
      </c>
      <c r="P15" s="92">
        <f t="shared" ref="P15:P18" si="16">IF(F15=0,"",O15*M15)</f>
        <v>0</v>
      </c>
      <c r="Q15" s="95">
        <f t="shared" ref="Q15:Q18" si="17">IF(F15=0,"",L15+P15)</f>
        <v>0</v>
      </c>
      <c r="R15" s="96"/>
    </row>
    <row r="16" spans="1:18" x14ac:dyDescent="0.3">
      <c r="A16" s="83" t="str">
        <f>IF(TRIM(H16)&lt;&gt;"",COUNTA(H$9:$H16)&amp;"","")</f>
        <v>8</v>
      </c>
      <c r="B16" s="84"/>
      <c r="C16" s="84"/>
      <c r="D16" s="85"/>
      <c r="E16" s="97" t="s">
        <v>51</v>
      </c>
      <c r="F16" s="87">
        <v>1</v>
      </c>
      <c r="H16" s="88" t="s">
        <v>82</v>
      </c>
      <c r="I16" s="89">
        <f t="shared" ref="I16" si="18">IF(F16=0,"",0)</f>
        <v>0</v>
      </c>
      <c r="J16" s="90">
        <f t="shared" ref="J16" si="19">IF(F16=0,"",F16+(F16*I16))</f>
        <v>1</v>
      </c>
      <c r="K16" s="91">
        <f t="shared" ref="K16" si="20">IF(F16=0,"",0)</f>
        <v>0</v>
      </c>
      <c r="L16" s="92">
        <f t="shared" ref="L16" si="21">IF(F16=0,"",K16*J16)</f>
        <v>0</v>
      </c>
      <c r="M16" s="93">
        <f t="shared" ref="M16" si="22">IF(F16=0,"",M$7)</f>
        <v>0</v>
      </c>
      <c r="N16" s="94">
        <f t="shared" ref="N16" si="23">IF(F16=0,"",0)</f>
        <v>0</v>
      </c>
      <c r="O16" s="94">
        <f t="shared" ref="O16" si="24">IF(F16=0,"",N16*J16)</f>
        <v>0</v>
      </c>
      <c r="P16" s="92">
        <f t="shared" ref="P16" si="25">IF(F16=0,"",O16*M16)</f>
        <v>0</v>
      </c>
      <c r="Q16" s="95">
        <f t="shared" ref="Q16" si="26">IF(F16=0,"",L16+P16)</f>
        <v>0</v>
      </c>
      <c r="R16" s="96"/>
    </row>
    <row r="17" spans="1:18" x14ac:dyDescent="0.3">
      <c r="A17" s="83" t="str">
        <f>IF(TRIM(H17)&lt;&gt;"",COUNTA(H$9:$H17)&amp;"","")</f>
        <v>9</v>
      </c>
      <c r="B17" s="84"/>
      <c r="C17" s="84"/>
      <c r="D17" s="85"/>
      <c r="E17" s="97" t="s">
        <v>86</v>
      </c>
      <c r="F17" s="87">
        <v>1</v>
      </c>
      <c r="H17" s="88" t="s">
        <v>82</v>
      </c>
      <c r="I17" s="89">
        <f>IF(F17=0,"",0)</f>
        <v>0</v>
      </c>
      <c r="J17" s="90">
        <f>IF(F17=0,"",F17+(F17*I17))</f>
        <v>1</v>
      </c>
      <c r="K17" s="91">
        <f>IF(F17=0,"",0)</f>
        <v>0</v>
      </c>
      <c r="L17" s="92">
        <f>IF(F17=0,"",K17*J17)</f>
        <v>0</v>
      </c>
      <c r="M17" s="93">
        <f>IF(F17=0,"",M$7)</f>
        <v>0</v>
      </c>
      <c r="N17" s="94">
        <f>IF(F17=0,"",0)</f>
        <v>0</v>
      </c>
      <c r="O17" s="94">
        <f>IF(F17=0,"",N17*J17)</f>
        <v>0</v>
      </c>
      <c r="P17" s="92">
        <f>IF(F17=0,"",O17*M17)</f>
        <v>0</v>
      </c>
      <c r="Q17" s="95">
        <f>IF(F17=0,"",L17+P17)</f>
        <v>0</v>
      </c>
      <c r="R17" s="96"/>
    </row>
    <row r="18" spans="1:18" x14ac:dyDescent="0.3">
      <c r="A18" s="83" t="str">
        <f>IF(TRIM(H18)&lt;&gt;"",COUNTA(H$9:$H18)&amp;"","")</f>
        <v>10</v>
      </c>
      <c r="B18" s="84"/>
      <c r="C18" s="84"/>
      <c r="D18" s="85"/>
      <c r="E18" s="97" t="s">
        <v>87</v>
      </c>
      <c r="F18" s="87">
        <v>1</v>
      </c>
      <c r="H18" s="88" t="s">
        <v>82</v>
      </c>
      <c r="I18" s="89">
        <f t="shared" si="9"/>
        <v>0</v>
      </c>
      <c r="J18" s="90">
        <f t="shared" si="10"/>
        <v>1</v>
      </c>
      <c r="K18" s="91">
        <f t="shared" si="11"/>
        <v>0</v>
      </c>
      <c r="L18" s="92">
        <f t="shared" si="12"/>
        <v>0</v>
      </c>
      <c r="M18" s="93">
        <f t="shared" si="13"/>
        <v>0</v>
      </c>
      <c r="N18" s="94">
        <f t="shared" si="14"/>
        <v>0</v>
      </c>
      <c r="O18" s="94">
        <f t="shared" si="15"/>
        <v>0</v>
      </c>
      <c r="P18" s="92">
        <f t="shared" si="16"/>
        <v>0</v>
      </c>
      <c r="Q18" s="95">
        <f t="shared" si="17"/>
        <v>0</v>
      </c>
      <c r="R18" s="96"/>
    </row>
    <row r="19" spans="1:18" x14ac:dyDescent="0.3">
      <c r="A19" s="83" t="str">
        <f>IF(TRIM(H19)&lt;&gt;"",COUNTA(H$9:$H19)&amp;"","")</f>
        <v>11</v>
      </c>
      <c r="B19" s="84"/>
      <c r="C19" s="84"/>
      <c r="D19" s="85"/>
      <c r="E19" s="86" t="s">
        <v>80</v>
      </c>
      <c r="F19" s="87"/>
      <c r="H19" s="88" t="s">
        <v>62</v>
      </c>
      <c r="I19" s="89" t="str">
        <f t="shared" ref="I19:I22" si="27">IF(F19=0,"",0)</f>
        <v/>
      </c>
      <c r="J19" s="90" t="str">
        <f t="shared" ref="J19:J22" si="28">IF(F19=0,"",F19+(F19*I19))</f>
        <v/>
      </c>
      <c r="K19" s="91" t="str">
        <f t="shared" ref="K19:K22" si="29">IF(F19=0,"",0)</f>
        <v/>
      </c>
      <c r="L19" s="92" t="str">
        <f t="shared" ref="L19:L22" si="30">IF(F19=0,"",K19*J19)</f>
        <v/>
      </c>
      <c r="M19" s="93" t="str">
        <f t="shared" ref="M19:M22" si="31">IF(F19=0,"",M$7)</f>
        <v/>
      </c>
      <c r="N19" s="94" t="str">
        <f t="shared" ref="N19:N22" si="32">IF(F19=0,"",0)</f>
        <v/>
      </c>
      <c r="O19" s="94" t="str">
        <f t="shared" ref="O19:O22" si="33">IF(F19=0,"",N19*J19)</f>
        <v/>
      </c>
      <c r="P19" s="92" t="str">
        <f t="shared" ref="P19:P22" si="34">IF(F19=0,"",O19*M19)</f>
        <v/>
      </c>
      <c r="Q19" s="95" t="str">
        <f t="shared" ref="Q19:Q22" si="35">IF(F19=0,"",L19+P19)</f>
        <v/>
      </c>
      <c r="R19" s="96"/>
    </row>
    <row r="20" spans="1:18" x14ac:dyDescent="0.3">
      <c r="A20" s="83" t="str">
        <f>IF(TRIM(H20)&lt;&gt;"",COUNTA(H$9:$H20)&amp;"","")</f>
        <v>12</v>
      </c>
      <c r="B20" s="84"/>
      <c r="C20" s="84"/>
      <c r="D20" s="85"/>
      <c r="E20" s="86" t="s">
        <v>81</v>
      </c>
      <c r="F20" s="87"/>
      <c r="H20" s="88" t="s">
        <v>78</v>
      </c>
      <c r="I20" s="89" t="str">
        <f t="shared" si="27"/>
        <v/>
      </c>
      <c r="J20" s="90" t="str">
        <f t="shared" si="28"/>
        <v/>
      </c>
      <c r="K20" s="91" t="str">
        <f t="shared" si="29"/>
        <v/>
      </c>
      <c r="L20" s="92" t="str">
        <f t="shared" si="30"/>
        <v/>
      </c>
      <c r="M20" s="93" t="str">
        <f t="shared" si="31"/>
        <v/>
      </c>
      <c r="N20" s="94" t="str">
        <f t="shared" si="32"/>
        <v/>
      </c>
      <c r="O20" s="94" t="str">
        <f t="shared" si="33"/>
        <v/>
      </c>
      <c r="P20" s="92" t="str">
        <f t="shared" si="34"/>
        <v/>
      </c>
      <c r="Q20" s="95" t="str">
        <f t="shared" si="35"/>
        <v/>
      </c>
      <c r="R20" s="96"/>
    </row>
    <row r="21" spans="1:18" x14ac:dyDescent="0.3">
      <c r="A21" s="83" t="str">
        <f>IF(TRIM(H21)&lt;&gt;"",COUNTA(H$9:$H21)&amp;"","")</f>
        <v/>
      </c>
      <c r="B21" s="84"/>
      <c r="C21" s="84"/>
      <c r="D21" s="85"/>
      <c r="E21" s="97"/>
      <c r="F21" s="87"/>
      <c r="H21" s="88"/>
      <c r="I21" s="89" t="str">
        <f t="shared" si="27"/>
        <v/>
      </c>
      <c r="J21" s="90" t="str">
        <f t="shared" si="28"/>
        <v/>
      </c>
      <c r="K21" s="91" t="str">
        <f t="shared" si="29"/>
        <v/>
      </c>
      <c r="L21" s="92" t="str">
        <f t="shared" si="30"/>
        <v/>
      </c>
      <c r="M21" s="93" t="str">
        <f t="shared" si="31"/>
        <v/>
      </c>
      <c r="N21" s="94" t="str">
        <f t="shared" si="32"/>
        <v/>
      </c>
      <c r="O21" s="94" t="str">
        <f t="shared" si="33"/>
        <v/>
      </c>
      <c r="P21" s="92" t="str">
        <f t="shared" si="34"/>
        <v/>
      </c>
      <c r="Q21" s="95" t="str">
        <f t="shared" si="35"/>
        <v/>
      </c>
      <c r="R21" s="96"/>
    </row>
    <row r="22" spans="1:18" ht="15" thickBot="1" x14ac:dyDescent="0.35">
      <c r="A22" s="83" t="str">
        <f>IF(TRIM(H22)&lt;&gt;"",COUNTA(H$9:$H22)&amp;"","")</f>
        <v/>
      </c>
      <c r="B22" s="98"/>
      <c r="C22" s="98"/>
      <c r="D22" s="85"/>
      <c r="E22" s="99"/>
      <c r="F22" s="87"/>
      <c r="H22" s="88"/>
      <c r="I22" s="89" t="str">
        <f t="shared" si="27"/>
        <v/>
      </c>
      <c r="J22" s="90" t="str">
        <f t="shared" si="28"/>
        <v/>
      </c>
      <c r="K22" s="91" t="str">
        <f t="shared" si="29"/>
        <v/>
      </c>
      <c r="L22" s="92" t="str">
        <f t="shared" si="30"/>
        <v/>
      </c>
      <c r="M22" s="93" t="str">
        <f t="shared" si="31"/>
        <v/>
      </c>
      <c r="N22" s="94" t="str">
        <f t="shared" si="32"/>
        <v/>
      </c>
      <c r="O22" s="94" t="str">
        <f t="shared" si="33"/>
        <v/>
      </c>
      <c r="P22" s="92" t="str">
        <f t="shared" si="34"/>
        <v/>
      </c>
      <c r="Q22" s="95" t="str">
        <f t="shared" si="35"/>
        <v/>
      </c>
      <c r="R22" s="96"/>
    </row>
    <row r="23" spans="1:18" s="111" customFormat="1" ht="16.2" thickBot="1" x14ac:dyDescent="0.35">
      <c r="A23" s="83" t="str">
        <f>IF(TRIM(H23)&lt;&gt;"",COUNTA(H$10:$H22)&amp;"","")</f>
        <v/>
      </c>
      <c r="B23" s="100"/>
      <c r="C23" s="100"/>
      <c r="D23" s="101"/>
      <c r="E23" s="102"/>
      <c r="F23" s="103"/>
      <c r="H23" s="104"/>
      <c r="I23" s="105" t="s">
        <v>12</v>
      </c>
      <c r="J23" s="106"/>
      <c r="K23" s="107">
        <f>SUM(L$8:L$22)</f>
        <v>0</v>
      </c>
      <c r="L23" s="197" t="s">
        <v>13</v>
      </c>
      <c r="M23" s="198"/>
      <c r="N23" s="108">
        <f>SUM(P$8:P$22)</f>
        <v>0</v>
      </c>
      <c r="O23" s="197" t="s">
        <v>42</v>
      </c>
      <c r="P23" s="198"/>
      <c r="Q23" s="109">
        <f>SUM(O$8:O$22)</f>
        <v>0</v>
      </c>
      <c r="R23" s="110">
        <f>SUM(Q$8:Q$22)</f>
        <v>0</v>
      </c>
    </row>
    <row r="24" spans="1:18" s="148" customFormat="1" ht="20.100000000000001" customHeight="1" x14ac:dyDescent="0.3">
      <c r="A24" s="146" t="str">
        <f>IF(TRIM(H24)&lt;&gt;"",COUNTA(H$9:$H24)&amp;"","")</f>
        <v/>
      </c>
      <c r="B24" s="147"/>
      <c r="C24" s="147"/>
      <c r="D24" s="148">
        <v>260000</v>
      </c>
      <c r="E24" s="148" t="s">
        <v>59</v>
      </c>
      <c r="F24" s="149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50"/>
    </row>
    <row r="25" spans="1:18" ht="15.6" x14ac:dyDescent="0.3">
      <c r="A25" s="83" t="str">
        <f>IF(TRIM(H25)&lt;&gt;"",COUNTA(H$9:$H25)&amp;"","")</f>
        <v/>
      </c>
      <c r="B25" s="84"/>
      <c r="C25" s="84"/>
      <c r="D25" s="85"/>
      <c r="E25" s="151" t="s">
        <v>64</v>
      </c>
      <c r="F25" s="87"/>
      <c r="H25" s="88"/>
      <c r="I25" s="89" t="str">
        <f t="shared" ref="I25:I171" si="36">IF(F25=0,"",0)</f>
        <v/>
      </c>
      <c r="J25" s="90" t="str">
        <f t="shared" ref="J25:J171" si="37">IF(F25=0,"",F25+(F25*I25))</f>
        <v/>
      </c>
      <c r="K25" s="91" t="str">
        <f t="shared" ref="K25:K171" si="38">IF(F25=0,"",0)</f>
        <v/>
      </c>
      <c r="L25" s="92" t="str">
        <f t="shared" ref="L25:L171" si="39">IF(F25=0,"",K25*J25)</f>
        <v/>
      </c>
      <c r="M25" s="93" t="str">
        <f t="shared" ref="M25:M171" si="40">IF(F25=0,"",M$7)</f>
        <v/>
      </c>
      <c r="N25" s="94" t="str">
        <f t="shared" ref="N25:N171" si="41">IF(F25=0,"",0)</f>
        <v/>
      </c>
      <c r="O25" s="94" t="str">
        <f t="shared" ref="O25:O171" si="42">IF(F25=0,"",N25*J25)</f>
        <v/>
      </c>
      <c r="P25" s="92" t="str">
        <f t="shared" ref="P25:P171" si="43">IF(F25=0,"",O25*M25)</f>
        <v/>
      </c>
      <c r="Q25" s="95" t="str">
        <f t="shared" ref="Q25:Q171" si="44">IF(F25=0,"",L25+P25)</f>
        <v/>
      </c>
      <c r="R25" s="112"/>
    </row>
    <row r="26" spans="1:18" x14ac:dyDescent="0.3">
      <c r="A26" s="83" t="str">
        <f>IF(TRIM(H26)&lt;&gt;"",COUNTA(H$9:$H26)&amp;"","")</f>
        <v/>
      </c>
      <c r="B26" s="84"/>
      <c r="C26" s="84"/>
      <c r="D26" s="85"/>
      <c r="E26" s="116" t="s">
        <v>65</v>
      </c>
      <c r="F26" s="87"/>
      <c r="H26" s="88"/>
      <c r="I26" s="89" t="str">
        <f t="shared" si="36"/>
        <v/>
      </c>
      <c r="J26" s="90" t="str">
        <f t="shared" si="37"/>
        <v/>
      </c>
      <c r="K26" s="91" t="str">
        <f t="shared" si="38"/>
        <v/>
      </c>
      <c r="L26" s="92" t="str">
        <f t="shared" si="39"/>
        <v/>
      </c>
      <c r="M26" s="93" t="str">
        <f t="shared" si="40"/>
        <v/>
      </c>
      <c r="N26" s="94" t="str">
        <f t="shared" si="41"/>
        <v/>
      </c>
      <c r="O26" s="94" t="str">
        <f t="shared" si="42"/>
        <v/>
      </c>
      <c r="P26" s="92" t="str">
        <f t="shared" si="43"/>
        <v/>
      </c>
      <c r="Q26" s="95" t="str">
        <f t="shared" si="44"/>
        <v/>
      </c>
      <c r="R26" s="112"/>
    </row>
    <row r="27" spans="1:18" x14ac:dyDescent="0.3">
      <c r="A27" s="83" t="str">
        <f>IF(TRIM(H27)&lt;&gt;"",COUNTA(H$9:$H27)&amp;"","")</f>
        <v>13</v>
      </c>
      <c r="B27" s="84"/>
      <c r="C27" s="84"/>
      <c r="D27" s="85"/>
      <c r="E27" s="86" t="s">
        <v>93</v>
      </c>
      <c r="F27" s="87">
        <v>43.8</v>
      </c>
      <c r="H27" s="88" t="s">
        <v>121</v>
      </c>
      <c r="I27" s="89">
        <v>0.1</v>
      </c>
      <c r="J27" s="90">
        <f t="shared" si="37"/>
        <v>48.18</v>
      </c>
      <c r="K27" s="91">
        <f t="shared" si="38"/>
        <v>0</v>
      </c>
      <c r="L27" s="92">
        <f t="shared" si="39"/>
        <v>0</v>
      </c>
      <c r="M27" s="93">
        <f t="shared" si="40"/>
        <v>0</v>
      </c>
      <c r="N27" s="94">
        <f t="shared" si="41"/>
        <v>0</v>
      </c>
      <c r="O27" s="94">
        <f t="shared" si="42"/>
        <v>0</v>
      </c>
      <c r="P27" s="92">
        <f t="shared" si="43"/>
        <v>0</v>
      </c>
      <c r="Q27" s="95">
        <f t="shared" si="44"/>
        <v>0</v>
      </c>
      <c r="R27" s="112"/>
    </row>
    <row r="28" spans="1:18" x14ac:dyDescent="0.3">
      <c r="A28" s="83" t="str">
        <f>IF(TRIM(H28)&lt;&gt;"",COUNTA(H$9:$H28)&amp;"","")</f>
        <v>14</v>
      </c>
      <c r="B28" s="84"/>
      <c r="C28" s="84"/>
      <c r="D28" s="85"/>
      <c r="E28" s="86" t="s">
        <v>94</v>
      </c>
      <c r="F28" s="87">
        <v>206.54</v>
      </c>
      <c r="H28" s="88" t="s">
        <v>121</v>
      </c>
      <c r="I28" s="89">
        <v>0.1</v>
      </c>
      <c r="J28" s="90">
        <f t="shared" si="37"/>
        <v>227.19399999999999</v>
      </c>
      <c r="K28" s="91">
        <f t="shared" si="38"/>
        <v>0</v>
      </c>
      <c r="L28" s="92">
        <f t="shared" si="39"/>
        <v>0</v>
      </c>
      <c r="M28" s="93">
        <f t="shared" si="40"/>
        <v>0</v>
      </c>
      <c r="N28" s="94">
        <f t="shared" si="41"/>
        <v>0</v>
      </c>
      <c r="O28" s="94">
        <f t="shared" si="42"/>
        <v>0</v>
      </c>
      <c r="P28" s="92">
        <f t="shared" si="43"/>
        <v>0</v>
      </c>
      <c r="Q28" s="95">
        <f t="shared" si="44"/>
        <v>0</v>
      </c>
      <c r="R28" s="112"/>
    </row>
    <row r="29" spans="1:18" x14ac:dyDescent="0.3">
      <c r="A29" s="83" t="str">
        <f>IF(TRIM(H29)&lt;&gt;"",COUNTA(H$9:$H29)&amp;"","")</f>
        <v>15</v>
      </c>
      <c r="B29" s="84"/>
      <c r="C29" s="84"/>
      <c r="D29" s="85"/>
      <c r="E29" s="97" t="s">
        <v>95</v>
      </c>
      <c r="F29" s="87">
        <v>700.56</v>
      </c>
      <c r="H29" s="88" t="s">
        <v>121</v>
      </c>
      <c r="I29" s="89">
        <v>0.1</v>
      </c>
      <c r="J29" s="90">
        <f t="shared" si="37"/>
        <v>770.61599999999999</v>
      </c>
      <c r="K29" s="91">
        <f t="shared" si="38"/>
        <v>0</v>
      </c>
      <c r="L29" s="92">
        <f t="shared" si="39"/>
        <v>0</v>
      </c>
      <c r="M29" s="93">
        <f t="shared" si="40"/>
        <v>0</v>
      </c>
      <c r="N29" s="94">
        <f t="shared" si="41"/>
        <v>0</v>
      </c>
      <c r="O29" s="94">
        <f t="shared" si="42"/>
        <v>0</v>
      </c>
      <c r="P29" s="92">
        <f t="shared" si="43"/>
        <v>0</v>
      </c>
      <c r="Q29" s="95">
        <f t="shared" si="44"/>
        <v>0</v>
      </c>
      <c r="R29" s="112"/>
    </row>
    <row r="30" spans="1:18" x14ac:dyDescent="0.3">
      <c r="A30" s="83" t="str">
        <f>IF(TRIM(H30)&lt;&gt;"",COUNTA(H$9:$H30)&amp;"","")</f>
        <v>16</v>
      </c>
      <c r="B30" s="84"/>
      <c r="C30" s="84"/>
      <c r="D30" s="85"/>
      <c r="E30" s="97" t="s">
        <v>96</v>
      </c>
      <c r="F30" s="87">
        <v>492.46000000000004</v>
      </c>
      <c r="H30" s="88" t="s">
        <v>121</v>
      </c>
      <c r="I30" s="89">
        <v>0.1</v>
      </c>
      <c r="J30" s="90">
        <f t="shared" ref="J30" si="45">IF(F30=0,"",F30+(F30*I30))</f>
        <v>541.70600000000002</v>
      </c>
      <c r="K30" s="91">
        <f t="shared" ref="K30" si="46">IF(F30=0,"",0)</f>
        <v>0</v>
      </c>
      <c r="L30" s="92">
        <f t="shared" ref="L30" si="47">IF(F30=0,"",K30*J30)</f>
        <v>0</v>
      </c>
      <c r="M30" s="93">
        <f t="shared" ref="M30" si="48">IF(F30=0,"",M$7)</f>
        <v>0</v>
      </c>
      <c r="N30" s="94">
        <f t="shared" ref="N30" si="49">IF(F30=0,"",0)</f>
        <v>0</v>
      </c>
      <c r="O30" s="94">
        <f t="shared" ref="O30" si="50">IF(F30=0,"",N30*J30)</f>
        <v>0</v>
      </c>
      <c r="P30" s="92">
        <f t="shared" ref="P30" si="51">IF(F30=0,"",O30*M30)</f>
        <v>0</v>
      </c>
      <c r="Q30" s="95">
        <f t="shared" ref="Q30" si="52">IF(F30=0,"",L30+P30)</f>
        <v>0</v>
      </c>
      <c r="R30" s="112"/>
    </row>
    <row r="31" spans="1:18" x14ac:dyDescent="0.3">
      <c r="A31" s="83" t="str">
        <f>IF(TRIM(H31)&lt;&gt;"",COUNTA(H$9:$H31)&amp;"","")</f>
        <v>17</v>
      </c>
      <c r="B31" s="84"/>
      <c r="C31" s="84"/>
      <c r="D31" s="85"/>
      <c r="E31" s="97" t="s">
        <v>97</v>
      </c>
      <c r="F31" s="87">
        <v>50.24</v>
      </c>
      <c r="H31" s="88" t="s">
        <v>121</v>
      </c>
      <c r="I31" s="89">
        <v>0.1</v>
      </c>
      <c r="J31" s="90">
        <f t="shared" si="37"/>
        <v>55.264000000000003</v>
      </c>
      <c r="K31" s="91">
        <f t="shared" si="38"/>
        <v>0</v>
      </c>
      <c r="L31" s="92">
        <f t="shared" si="39"/>
        <v>0</v>
      </c>
      <c r="M31" s="93">
        <f t="shared" si="40"/>
        <v>0</v>
      </c>
      <c r="N31" s="94">
        <f t="shared" si="41"/>
        <v>0</v>
      </c>
      <c r="O31" s="94">
        <f t="shared" si="42"/>
        <v>0</v>
      </c>
      <c r="P31" s="92">
        <f t="shared" si="43"/>
        <v>0</v>
      </c>
      <c r="Q31" s="95">
        <f t="shared" si="44"/>
        <v>0</v>
      </c>
      <c r="R31" s="112"/>
    </row>
    <row r="32" spans="1:18" x14ac:dyDescent="0.3">
      <c r="A32" s="83" t="str">
        <f>IF(TRIM(H32)&lt;&gt;"",COUNTA(H$9:$H32)&amp;"","")</f>
        <v/>
      </c>
      <c r="B32" s="84"/>
      <c r="C32" s="84"/>
      <c r="D32" s="85"/>
      <c r="E32" s="97"/>
      <c r="F32" s="87"/>
      <c r="H32" s="88"/>
      <c r="I32" s="89" t="str">
        <f t="shared" si="36"/>
        <v/>
      </c>
      <c r="J32" s="90" t="str">
        <f t="shared" si="37"/>
        <v/>
      </c>
      <c r="K32" s="91" t="str">
        <f t="shared" si="38"/>
        <v/>
      </c>
      <c r="L32" s="92" t="str">
        <f t="shared" si="39"/>
        <v/>
      </c>
      <c r="M32" s="93" t="str">
        <f t="shared" si="40"/>
        <v/>
      </c>
      <c r="N32" s="94" t="str">
        <f t="shared" si="41"/>
        <v/>
      </c>
      <c r="O32" s="94" t="str">
        <f t="shared" si="42"/>
        <v/>
      </c>
      <c r="P32" s="92" t="str">
        <f t="shared" si="43"/>
        <v/>
      </c>
      <c r="Q32" s="95" t="str">
        <f t="shared" si="44"/>
        <v/>
      </c>
      <c r="R32" s="112"/>
    </row>
    <row r="33" spans="1:18" x14ac:dyDescent="0.3">
      <c r="A33" s="83" t="str">
        <f>IF(TRIM(H33)&lt;&gt;"",COUNTA(H$9:$H33)&amp;"","")</f>
        <v/>
      </c>
      <c r="B33" s="84"/>
      <c r="C33" s="84"/>
      <c r="D33" s="85"/>
      <c r="E33" s="116" t="s">
        <v>110</v>
      </c>
      <c r="F33" s="87"/>
      <c r="H33" s="88"/>
      <c r="I33" s="89" t="str">
        <f t="shared" si="36"/>
        <v/>
      </c>
      <c r="J33" s="90" t="str">
        <f t="shared" si="37"/>
        <v/>
      </c>
      <c r="K33" s="91" t="str">
        <f t="shared" si="38"/>
        <v/>
      </c>
      <c r="L33" s="92" t="str">
        <f t="shared" si="39"/>
        <v/>
      </c>
      <c r="M33" s="93" t="str">
        <f t="shared" si="40"/>
        <v/>
      </c>
      <c r="N33" s="94" t="str">
        <f t="shared" si="41"/>
        <v/>
      </c>
      <c r="O33" s="94" t="str">
        <f t="shared" si="42"/>
        <v/>
      </c>
      <c r="P33" s="92" t="str">
        <f t="shared" si="43"/>
        <v/>
      </c>
      <c r="Q33" s="95" t="str">
        <f t="shared" si="44"/>
        <v/>
      </c>
      <c r="R33" s="112"/>
    </row>
    <row r="34" spans="1:18" x14ac:dyDescent="0.3">
      <c r="A34" s="83" t="str">
        <f>IF(TRIM(H34)&lt;&gt;"",COUNTA(H$9:$H34)&amp;"","")</f>
        <v>18</v>
      </c>
      <c r="B34" s="84"/>
      <c r="C34" s="84"/>
      <c r="D34" s="85"/>
      <c r="E34" s="97" t="s">
        <v>98</v>
      </c>
      <c r="F34" s="87">
        <v>175.2</v>
      </c>
      <c r="H34" s="88" t="s">
        <v>121</v>
      </c>
      <c r="I34" s="89">
        <v>0.1</v>
      </c>
      <c r="J34" s="90">
        <f t="shared" si="37"/>
        <v>192.72</v>
      </c>
      <c r="K34" s="91">
        <f t="shared" si="38"/>
        <v>0</v>
      </c>
      <c r="L34" s="92">
        <f t="shared" si="39"/>
        <v>0</v>
      </c>
      <c r="M34" s="93">
        <f t="shared" si="40"/>
        <v>0</v>
      </c>
      <c r="N34" s="94">
        <f t="shared" si="41"/>
        <v>0</v>
      </c>
      <c r="O34" s="94">
        <f t="shared" si="42"/>
        <v>0</v>
      </c>
      <c r="P34" s="92">
        <f t="shared" si="43"/>
        <v>0</v>
      </c>
      <c r="Q34" s="95">
        <f t="shared" si="44"/>
        <v>0</v>
      </c>
      <c r="R34" s="112"/>
    </row>
    <row r="35" spans="1:18" x14ac:dyDescent="0.3">
      <c r="A35" s="83" t="str">
        <f>IF(TRIM(H35)&lt;&gt;"",COUNTA(H$9:$H35)&amp;"","")</f>
        <v>19</v>
      </c>
      <c r="B35" s="84"/>
      <c r="C35" s="84"/>
      <c r="D35" s="85"/>
      <c r="E35" s="97" t="s">
        <v>99</v>
      </c>
      <c r="F35" s="87">
        <v>43.8</v>
      </c>
      <c r="H35" s="88" t="s">
        <v>121</v>
      </c>
      <c r="I35" s="89">
        <v>0.1</v>
      </c>
      <c r="J35" s="90">
        <f t="shared" si="37"/>
        <v>48.18</v>
      </c>
      <c r="K35" s="91">
        <f t="shared" si="38"/>
        <v>0</v>
      </c>
      <c r="L35" s="92">
        <f t="shared" si="39"/>
        <v>0</v>
      </c>
      <c r="M35" s="93">
        <f t="shared" si="40"/>
        <v>0</v>
      </c>
      <c r="N35" s="94">
        <f t="shared" si="41"/>
        <v>0</v>
      </c>
      <c r="O35" s="94">
        <f t="shared" si="42"/>
        <v>0</v>
      </c>
      <c r="P35" s="92">
        <f t="shared" si="43"/>
        <v>0</v>
      </c>
      <c r="Q35" s="95">
        <f t="shared" si="44"/>
        <v>0</v>
      </c>
      <c r="R35" s="112"/>
    </row>
    <row r="36" spans="1:18" x14ac:dyDescent="0.3">
      <c r="A36" s="83" t="str">
        <f>IF(TRIM(H36)&lt;&gt;"",COUNTA(H$9:$H36)&amp;"","")</f>
        <v>20</v>
      </c>
      <c r="B36" s="84"/>
      <c r="C36" s="84"/>
      <c r="D36" s="85"/>
      <c r="E36" s="97" t="s">
        <v>100</v>
      </c>
      <c r="F36" s="87">
        <v>1940.68</v>
      </c>
      <c r="H36" s="88" t="s">
        <v>121</v>
      </c>
      <c r="I36" s="89">
        <v>0.1</v>
      </c>
      <c r="J36" s="90">
        <f t="shared" si="37"/>
        <v>2134.748</v>
      </c>
      <c r="K36" s="91">
        <f t="shared" si="38"/>
        <v>0</v>
      </c>
      <c r="L36" s="92">
        <f t="shared" si="39"/>
        <v>0</v>
      </c>
      <c r="M36" s="93">
        <f t="shared" si="40"/>
        <v>0</v>
      </c>
      <c r="N36" s="94">
        <f t="shared" si="41"/>
        <v>0</v>
      </c>
      <c r="O36" s="94">
        <f t="shared" si="42"/>
        <v>0</v>
      </c>
      <c r="P36" s="92">
        <f t="shared" si="43"/>
        <v>0</v>
      </c>
      <c r="Q36" s="95">
        <f t="shared" si="44"/>
        <v>0</v>
      </c>
      <c r="R36" s="112"/>
    </row>
    <row r="37" spans="1:18" x14ac:dyDescent="0.3">
      <c r="A37" s="83" t="str">
        <f>IF(TRIM(H37)&lt;&gt;"",COUNTA(H$9:$H37)&amp;"","")</f>
        <v>21</v>
      </c>
      <c r="B37" s="84"/>
      <c r="C37" s="84"/>
      <c r="D37" s="85"/>
      <c r="E37" s="97" t="s">
        <v>101</v>
      </c>
      <c r="F37" s="87">
        <v>861.56</v>
      </c>
      <c r="H37" s="88" t="s">
        <v>121</v>
      </c>
      <c r="I37" s="89">
        <v>0.1</v>
      </c>
      <c r="J37" s="90">
        <f t="shared" si="37"/>
        <v>947.71599999999989</v>
      </c>
      <c r="K37" s="91">
        <f t="shared" si="38"/>
        <v>0</v>
      </c>
      <c r="L37" s="92">
        <f t="shared" si="39"/>
        <v>0</v>
      </c>
      <c r="M37" s="93">
        <f t="shared" si="40"/>
        <v>0</v>
      </c>
      <c r="N37" s="94">
        <f t="shared" si="41"/>
        <v>0</v>
      </c>
      <c r="O37" s="94">
        <f t="shared" si="42"/>
        <v>0</v>
      </c>
      <c r="P37" s="92">
        <f t="shared" si="43"/>
        <v>0</v>
      </c>
      <c r="Q37" s="95">
        <f t="shared" si="44"/>
        <v>0</v>
      </c>
      <c r="R37" s="112"/>
    </row>
    <row r="38" spans="1:18" x14ac:dyDescent="0.3">
      <c r="A38" s="83" t="str">
        <f>IF(TRIM(H38)&lt;&gt;"",COUNTA(H$9:$H38)&amp;"","")</f>
        <v>22</v>
      </c>
      <c r="B38" s="84"/>
      <c r="C38" s="84"/>
      <c r="D38" s="85"/>
      <c r="E38" s="97" t="s">
        <v>102</v>
      </c>
      <c r="F38" s="87">
        <v>700.56</v>
      </c>
      <c r="H38" s="88" t="s">
        <v>121</v>
      </c>
      <c r="I38" s="89">
        <v>0.1</v>
      </c>
      <c r="J38" s="90">
        <f t="shared" ref="J38:J41" si="53">IF(F38=0,"",F38+(F38*I38))</f>
        <v>770.61599999999999</v>
      </c>
      <c r="K38" s="91">
        <f t="shared" ref="K38:K41" si="54">IF(F38=0,"",0)</f>
        <v>0</v>
      </c>
      <c r="L38" s="92">
        <f t="shared" ref="L38:L41" si="55">IF(F38=0,"",K38*J38)</f>
        <v>0</v>
      </c>
      <c r="M38" s="93">
        <f t="shared" ref="M38:M41" si="56">IF(F38=0,"",M$7)</f>
        <v>0</v>
      </c>
      <c r="N38" s="94">
        <f t="shared" ref="N38:N41" si="57">IF(F38=0,"",0)</f>
        <v>0</v>
      </c>
      <c r="O38" s="94">
        <f t="shared" ref="O38:O41" si="58">IF(F38=0,"",N38*J38)</f>
        <v>0</v>
      </c>
      <c r="P38" s="92">
        <f t="shared" ref="P38:P41" si="59">IF(F38=0,"",O38*M38)</f>
        <v>0</v>
      </c>
      <c r="Q38" s="95">
        <f t="shared" ref="Q38:Q41" si="60">IF(F38=0,"",L38+P38)</f>
        <v>0</v>
      </c>
      <c r="R38" s="112"/>
    </row>
    <row r="39" spans="1:18" x14ac:dyDescent="0.3">
      <c r="A39" s="83" t="str">
        <f>IF(TRIM(H39)&lt;&gt;"",COUNTA(H$9:$H39)&amp;"","")</f>
        <v>23</v>
      </c>
      <c r="B39" s="84"/>
      <c r="C39" s="84"/>
      <c r="D39" s="85"/>
      <c r="E39" s="97" t="s">
        <v>103</v>
      </c>
      <c r="F39" s="87">
        <v>273.68</v>
      </c>
      <c r="H39" s="88" t="s">
        <v>121</v>
      </c>
      <c r="I39" s="89">
        <v>0.1</v>
      </c>
      <c r="J39" s="90">
        <f t="shared" si="53"/>
        <v>301.048</v>
      </c>
      <c r="K39" s="91">
        <f t="shared" si="54"/>
        <v>0</v>
      </c>
      <c r="L39" s="92">
        <f t="shared" si="55"/>
        <v>0</v>
      </c>
      <c r="M39" s="93">
        <f t="shared" si="56"/>
        <v>0</v>
      </c>
      <c r="N39" s="94">
        <f t="shared" si="57"/>
        <v>0</v>
      </c>
      <c r="O39" s="94">
        <f t="shared" si="58"/>
        <v>0</v>
      </c>
      <c r="P39" s="92">
        <f t="shared" si="59"/>
        <v>0</v>
      </c>
      <c r="Q39" s="95">
        <f t="shared" si="60"/>
        <v>0</v>
      </c>
      <c r="R39" s="112"/>
    </row>
    <row r="40" spans="1:18" x14ac:dyDescent="0.3">
      <c r="A40" s="83" t="str">
        <f>IF(TRIM(H40)&lt;&gt;"",COUNTA(H$9:$H40)&amp;"","")</f>
        <v>24</v>
      </c>
      <c r="B40" s="84"/>
      <c r="C40" s="84"/>
      <c r="D40" s="85"/>
      <c r="E40" s="97" t="s">
        <v>104</v>
      </c>
      <c r="F40" s="87">
        <v>60.96</v>
      </c>
      <c r="H40" s="88" t="s">
        <v>121</v>
      </c>
      <c r="I40" s="89">
        <v>0.1</v>
      </c>
      <c r="J40" s="90">
        <f t="shared" si="53"/>
        <v>67.055999999999997</v>
      </c>
      <c r="K40" s="91">
        <f t="shared" si="54"/>
        <v>0</v>
      </c>
      <c r="L40" s="92">
        <f t="shared" si="55"/>
        <v>0</v>
      </c>
      <c r="M40" s="93">
        <f t="shared" si="56"/>
        <v>0</v>
      </c>
      <c r="N40" s="94">
        <f t="shared" si="57"/>
        <v>0</v>
      </c>
      <c r="O40" s="94">
        <f t="shared" si="58"/>
        <v>0</v>
      </c>
      <c r="P40" s="92">
        <f t="shared" si="59"/>
        <v>0</v>
      </c>
      <c r="Q40" s="95">
        <f t="shared" si="60"/>
        <v>0</v>
      </c>
      <c r="R40" s="112"/>
    </row>
    <row r="41" spans="1:18" x14ac:dyDescent="0.3">
      <c r="A41" s="83" t="str">
        <f>IF(TRIM(H41)&lt;&gt;"",COUNTA(H$9:$H41)&amp;"","")</f>
        <v>25</v>
      </c>
      <c r="B41" s="84"/>
      <c r="C41" s="84"/>
      <c r="D41" s="85"/>
      <c r="E41" s="97" t="s">
        <v>105</v>
      </c>
      <c r="F41" s="87">
        <v>413.08</v>
      </c>
      <c r="H41" s="88" t="s">
        <v>121</v>
      </c>
      <c r="I41" s="89">
        <v>0.1</v>
      </c>
      <c r="J41" s="90">
        <f t="shared" si="53"/>
        <v>454.38799999999998</v>
      </c>
      <c r="K41" s="91">
        <f t="shared" si="54"/>
        <v>0</v>
      </c>
      <c r="L41" s="92">
        <f t="shared" si="55"/>
        <v>0</v>
      </c>
      <c r="M41" s="93">
        <f t="shared" si="56"/>
        <v>0</v>
      </c>
      <c r="N41" s="94">
        <f t="shared" si="57"/>
        <v>0</v>
      </c>
      <c r="O41" s="94">
        <f t="shared" si="58"/>
        <v>0</v>
      </c>
      <c r="P41" s="92">
        <f t="shared" si="59"/>
        <v>0</v>
      </c>
      <c r="Q41" s="95">
        <f t="shared" si="60"/>
        <v>0</v>
      </c>
      <c r="R41" s="112"/>
    </row>
    <row r="42" spans="1:18" x14ac:dyDescent="0.3">
      <c r="A42" s="83" t="str">
        <f>IF(TRIM(H42)&lt;&gt;"",COUNTA(H$9:$H42)&amp;"","")</f>
        <v>26</v>
      </c>
      <c r="B42" s="84"/>
      <c r="C42" s="84"/>
      <c r="D42" s="85"/>
      <c r="E42" s="97" t="s">
        <v>106</v>
      </c>
      <c r="F42" s="87">
        <v>70</v>
      </c>
      <c r="H42" s="88" t="s">
        <v>121</v>
      </c>
      <c r="I42" s="89">
        <v>0.1</v>
      </c>
      <c r="J42" s="90">
        <f t="shared" si="37"/>
        <v>77</v>
      </c>
      <c r="K42" s="91">
        <f t="shared" si="38"/>
        <v>0</v>
      </c>
      <c r="L42" s="92">
        <f t="shared" si="39"/>
        <v>0</v>
      </c>
      <c r="M42" s="93">
        <f t="shared" si="40"/>
        <v>0</v>
      </c>
      <c r="N42" s="94">
        <f t="shared" si="41"/>
        <v>0</v>
      </c>
      <c r="O42" s="94">
        <f t="shared" si="42"/>
        <v>0</v>
      </c>
      <c r="P42" s="92">
        <f t="shared" si="43"/>
        <v>0</v>
      </c>
      <c r="Q42" s="95">
        <f t="shared" si="44"/>
        <v>0</v>
      </c>
      <c r="R42" s="112"/>
    </row>
    <row r="43" spans="1:18" x14ac:dyDescent="0.3">
      <c r="A43" s="83" t="str">
        <f>IF(TRIM(H43)&lt;&gt;"",COUNTA(H$9:$H43)&amp;"","")</f>
        <v>27</v>
      </c>
      <c r="B43" s="84"/>
      <c r="C43" s="84"/>
      <c r="D43" s="85"/>
      <c r="E43" s="97" t="s">
        <v>107</v>
      </c>
      <c r="F43" s="87">
        <v>413.08</v>
      </c>
      <c r="H43" s="88" t="s">
        <v>121</v>
      </c>
      <c r="I43" s="89">
        <v>0.1</v>
      </c>
      <c r="J43" s="90">
        <f t="shared" si="37"/>
        <v>454.38799999999998</v>
      </c>
      <c r="K43" s="91">
        <f t="shared" si="38"/>
        <v>0</v>
      </c>
      <c r="L43" s="92">
        <f t="shared" si="39"/>
        <v>0</v>
      </c>
      <c r="M43" s="93">
        <f t="shared" si="40"/>
        <v>0</v>
      </c>
      <c r="N43" s="94">
        <f t="shared" si="41"/>
        <v>0</v>
      </c>
      <c r="O43" s="94">
        <f t="shared" si="42"/>
        <v>0</v>
      </c>
      <c r="P43" s="92">
        <f t="shared" si="43"/>
        <v>0</v>
      </c>
      <c r="Q43" s="95">
        <f t="shared" si="44"/>
        <v>0</v>
      </c>
      <c r="R43" s="112"/>
    </row>
    <row r="44" spans="1:18" x14ac:dyDescent="0.3">
      <c r="A44" s="83" t="str">
        <f>IF(TRIM(H44)&lt;&gt;"",COUNTA(H$9:$H44)&amp;"","")</f>
        <v>28</v>
      </c>
      <c r="B44" s="84"/>
      <c r="C44" s="84"/>
      <c r="D44" s="85"/>
      <c r="E44" s="97" t="s">
        <v>108</v>
      </c>
      <c r="F44" s="87">
        <v>413.08</v>
      </c>
      <c r="H44" s="88" t="s">
        <v>121</v>
      </c>
      <c r="I44" s="89">
        <v>0.1</v>
      </c>
      <c r="J44" s="90">
        <f t="shared" si="37"/>
        <v>454.38799999999998</v>
      </c>
      <c r="K44" s="91">
        <f t="shared" si="38"/>
        <v>0</v>
      </c>
      <c r="L44" s="92">
        <f t="shared" si="39"/>
        <v>0</v>
      </c>
      <c r="M44" s="93">
        <f t="shared" si="40"/>
        <v>0</v>
      </c>
      <c r="N44" s="94">
        <f t="shared" si="41"/>
        <v>0</v>
      </c>
      <c r="O44" s="94">
        <f t="shared" si="42"/>
        <v>0</v>
      </c>
      <c r="P44" s="92">
        <f t="shared" si="43"/>
        <v>0</v>
      </c>
      <c r="Q44" s="95">
        <f t="shared" si="44"/>
        <v>0</v>
      </c>
      <c r="R44" s="112"/>
    </row>
    <row r="45" spans="1:18" x14ac:dyDescent="0.3">
      <c r="A45" s="83" t="str">
        <f>IF(TRIM(H45)&lt;&gt;"",COUNTA(H$9:$H45)&amp;"","")</f>
        <v>29</v>
      </c>
      <c r="B45" s="84"/>
      <c r="C45" s="84"/>
      <c r="D45" s="85"/>
      <c r="E45" s="97" t="s">
        <v>109</v>
      </c>
      <c r="F45" s="87">
        <v>211.81</v>
      </c>
      <c r="H45" s="88" t="s">
        <v>121</v>
      </c>
      <c r="I45" s="89">
        <v>0.1</v>
      </c>
      <c r="J45" s="90">
        <f t="shared" si="37"/>
        <v>232.99100000000001</v>
      </c>
      <c r="K45" s="91">
        <f t="shared" si="38"/>
        <v>0</v>
      </c>
      <c r="L45" s="92">
        <f t="shared" si="39"/>
        <v>0</v>
      </c>
      <c r="M45" s="93">
        <f t="shared" si="40"/>
        <v>0</v>
      </c>
      <c r="N45" s="94">
        <f t="shared" si="41"/>
        <v>0</v>
      </c>
      <c r="O45" s="94">
        <f t="shared" si="42"/>
        <v>0</v>
      </c>
      <c r="P45" s="92">
        <f t="shared" si="43"/>
        <v>0</v>
      </c>
      <c r="Q45" s="95">
        <f t="shared" si="44"/>
        <v>0</v>
      </c>
      <c r="R45" s="112"/>
    </row>
    <row r="46" spans="1:18" x14ac:dyDescent="0.3">
      <c r="A46" s="83" t="str">
        <f>IF(TRIM(H46)&lt;&gt;"",COUNTA(H$9:$H46)&amp;"","")</f>
        <v/>
      </c>
      <c r="B46" s="84"/>
      <c r="C46" s="84"/>
      <c r="D46" s="85"/>
      <c r="E46" s="97"/>
      <c r="F46" s="87"/>
      <c r="H46" s="88"/>
      <c r="I46" s="89" t="str">
        <f t="shared" si="36"/>
        <v/>
      </c>
      <c r="J46" s="90" t="str">
        <f t="shared" si="37"/>
        <v/>
      </c>
      <c r="K46" s="91" t="str">
        <f t="shared" si="38"/>
        <v/>
      </c>
      <c r="L46" s="92" t="str">
        <f t="shared" si="39"/>
        <v/>
      </c>
      <c r="M46" s="93" t="str">
        <f t="shared" si="40"/>
        <v/>
      </c>
      <c r="N46" s="94" t="str">
        <f t="shared" si="41"/>
        <v/>
      </c>
      <c r="O46" s="94" t="str">
        <f t="shared" si="42"/>
        <v/>
      </c>
      <c r="P46" s="92" t="str">
        <f t="shared" si="43"/>
        <v/>
      </c>
      <c r="Q46" s="95" t="str">
        <f t="shared" si="44"/>
        <v/>
      </c>
      <c r="R46" s="112"/>
    </row>
    <row r="47" spans="1:18" x14ac:dyDescent="0.3">
      <c r="A47" s="83" t="str">
        <f>IF(TRIM(H47)&lt;&gt;"",COUNTA(H$9:$H47)&amp;"","")</f>
        <v/>
      </c>
      <c r="B47" s="84"/>
      <c r="C47" s="84"/>
      <c r="D47" s="85"/>
      <c r="E47" s="116" t="s">
        <v>67</v>
      </c>
      <c r="F47" s="87"/>
      <c r="H47" s="88"/>
      <c r="I47" s="89" t="str">
        <f t="shared" ref="I47:I91" si="61">IF(F47=0,"",0)</f>
        <v/>
      </c>
      <c r="J47" s="90" t="str">
        <f t="shared" ref="J47:J91" si="62">IF(F47=0,"",F47+(F47*I47))</f>
        <v/>
      </c>
      <c r="K47" s="91" t="str">
        <f t="shared" ref="K47:K91" si="63">IF(F47=0,"",0)</f>
        <v/>
      </c>
      <c r="L47" s="92" t="str">
        <f t="shared" ref="L47:L91" si="64">IF(F47=0,"",K47*J47)</f>
        <v/>
      </c>
      <c r="M47" s="93" t="str">
        <f t="shared" ref="M47:M91" si="65">IF(F47=0,"",M$7)</f>
        <v/>
      </c>
      <c r="N47" s="94" t="str">
        <f t="shared" ref="N47:N91" si="66">IF(F47=0,"",0)</f>
        <v/>
      </c>
      <c r="O47" s="94" t="str">
        <f t="shared" ref="O47:O91" si="67">IF(F47=0,"",N47*J47)</f>
        <v/>
      </c>
      <c r="P47" s="92" t="str">
        <f t="shared" ref="P47:P91" si="68">IF(F47=0,"",O47*M47)</f>
        <v/>
      </c>
      <c r="Q47" s="95" t="str">
        <f t="shared" ref="Q47:Q91" si="69">IF(F47=0,"",L47+P47)</f>
        <v/>
      </c>
      <c r="R47" s="112"/>
    </row>
    <row r="48" spans="1:18" x14ac:dyDescent="0.3">
      <c r="A48" s="83" t="str">
        <f>IF(TRIM(H48)&lt;&gt;"",COUNTA(H$9:$H48)&amp;"","")</f>
        <v>30</v>
      </c>
      <c r="B48" s="84"/>
      <c r="C48" s="84"/>
      <c r="D48" s="85"/>
      <c r="E48" s="97" t="s">
        <v>111</v>
      </c>
      <c r="F48" s="87">
        <v>2</v>
      </c>
      <c r="H48" s="88" t="s">
        <v>120</v>
      </c>
      <c r="I48" s="89">
        <f t="shared" si="61"/>
        <v>0</v>
      </c>
      <c r="J48" s="90">
        <f t="shared" si="62"/>
        <v>2</v>
      </c>
      <c r="K48" s="91">
        <f t="shared" si="63"/>
        <v>0</v>
      </c>
      <c r="L48" s="92">
        <f t="shared" si="64"/>
        <v>0</v>
      </c>
      <c r="M48" s="93">
        <f t="shared" si="65"/>
        <v>0</v>
      </c>
      <c r="N48" s="94">
        <f t="shared" si="66"/>
        <v>0</v>
      </c>
      <c r="O48" s="94">
        <f t="shared" si="67"/>
        <v>0</v>
      </c>
      <c r="P48" s="92">
        <f t="shared" si="68"/>
        <v>0</v>
      </c>
      <c r="Q48" s="95">
        <f t="shared" si="69"/>
        <v>0</v>
      </c>
      <c r="R48" s="112"/>
    </row>
    <row r="49" spans="1:18" x14ac:dyDescent="0.3">
      <c r="A49" s="83" t="str">
        <f>IF(TRIM(H49)&lt;&gt;"",COUNTA(H$9:$H49)&amp;"","")</f>
        <v>31</v>
      </c>
      <c r="B49" s="84"/>
      <c r="C49" s="84"/>
      <c r="D49" s="85"/>
      <c r="E49" s="97" t="s">
        <v>112</v>
      </c>
      <c r="F49" s="87">
        <v>1</v>
      </c>
      <c r="H49" s="88" t="s">
        <v>120</v>
      </c>
      <c r="I49" s="89">
        <f t="shared" si="61"/>
        <v>0</v>
      </c>
      <c r="J49" s="90">
        <f t="shared" si="62"/>
        <v>1</v>
      </c>
      <c r="K49" s="91">
        <f t="shared" si="63"/>
        <v>0</v>
      </c>
      <c r="L49" s="92">
        <f t="shared" si="64"/>
        <v>0</v>
      </c>
      <c r="M49" s="93">
        <f t="shared" si="65"/>
        <v>0</v>
      </c>
      <c r="N49" s="94">
        <f t="shared" si="66"/>
        <v>0</v>
      </c>
      <c r="O49" s="94">
        <f t="shared" si="67"/>
        <v>0</v>
      </c>
      <c r="P49" s="92">
        <f t="shared" si="68"/>
        <v>0</v>
      </c>
      <c r="Q49" s="95">
        <f t="shared" si="69"/>
        <v>0</v>
      </c>
      <c r="R49" s="112"/>
    </row>
    <row r="50" spans="1:18" x14ac:dyDescent="0.3">
      <c r="A50" s="83" t="str">
        <f>IF(TRIM(H50)&lt;&gt;"",COUNTA(H$9:$H50)&amp;"","")</f>
        <v>32</v>
      </c>
      <c r="B50" s="84"/>
      <c r="C50" s="84"/>
      <c r="D50" s="85"/>
      <c r="E50" s="97" t="s">
        <v>113</v>
      </c>
      <c r="F50" s="87">
        <v>1</v>
      </c>
      <c r="H50" s="88" t="s">
        <v>120</v>
      </c>
      <c r="I50" s="89">
        <f t="shared" si="61"/>
        <v>0</v>
      </c>
      <c r="J50" s="90">
        <f t="shared" si="62"/>
        <v>1</v>
      </c>
      <c r="K50" s="91">
        <f t="shared" si="63"/>
        <v>0</v>
      </c>
      <c r="L50" s="92">
        <f t="shared" si="64"/>
        <v>0</v>
      </c>
      <c r="M50" s="93">
        <f t="shared" si="65"/>
        <v>0</v>
      </c>
      <c r="N50" s="94">
        <f t="shared" si="66"/>
        <v>0</v>
      </c>
      <c r="O50" s="94">
        <f t="shared" si="67"/>
        <v>0</v>
      </c>
      <c r="P50" s="92">
        <f t="shared" si="68"/>
        <v>0</v>
      </c>
      <c r="Q50" s="95">
        <f t="shared" si="69"/>
        <v>0</v>
      </c>
      <c r="R50" s="112"/>
    </row>
    <row r="51" spans="1:18" x14ac:dyDescent="0.3">
      <c r="A51" s="83" t="str">
        <f>IF(TRIM(H51)&lt;&gt;"",COUNTA(H$9:$H51)&amp;"","")</f>
        <v>33</v>
      </c>
      <c r="B51" s="84"/>
      <c r="C51" s="84"/>
      <c r="D51" s="85"/>
      <c r="E51" s="97" t="s">
        <v>114</v>
      </c>
      <c r="F51" s="87">
        <v>1</v>
      </c>
      <c r="H51" s="88" t="s">
        <v>120</v>
      </c>
      <c r="I51" s="89">
        <f t="shared" si="61"/>
        <v>0</v>
      </c>
      <c r="J51" s="90">
        <f t="shared" si="62"/>
        <v>1</v>
      </c>
      <c r="K51" s="91">
        <f t="shared" si="63"/>
        <v>0</v>
      </c>
      <c r="L51" s="92">
        <f t="shared" si="64"/>
        <v>0</v>
      </c>
      <c r="M51" s="93">
        <f t="shared" si="65"/>
        <v>0</v>
      </c>
      <c r="N51" s="94">
        <f t="shared" si="66"/>
        <v>0</v>
      </c>
      <c r="O51" s="94">
        <f t="shared" si="67"/>
        <v>0</v>
      </c>
      <c r="P51" s="92">
        <f t="shared" si="68"/>
        <v>0</v>
      </c>
      <c r="Q51" s="95">
        <f t="shared" si="69"/>
        <v>0</v>
      </c>
      <c r="R51" s="112"/>
    </row>
    <row r="52" spans="1:18" x14ac:dyDescent="0.3">
      <c r="A52" s="83" t="str">
        <f>IF(TRIM(H52)&lt;&gt;"",COUNTA(H$9:$H52)&amp;"","")</f>
        <v>34</v>
      </c>
      <c r="B52" s="84"/>
      <c r="C52" s="84"/>
      <c r="D52" s="85"/>
      <c r="E52" s="97" t="s">
        <v>115</v>
      </c>
      <c r="F52" s="87">
        <v>3</v>
      </c>
      <c r="H52" s="88" t="s">
        <v>120</v>
      </c>
      <c r="I52" s="89">
        <f t="shared" si="61"/>
        <v>0</v>
      </c>
      <c r="J52" s="90">
        <f t="shared" si="62"/>
        <v>3</v>
      </c>
      <c r="K52" s="91">
        <f t="shared" si="63"/>
        <v>0</v>
      </c>
      <c r="L52" s="92">
        <f t="shared" si="64"/>
        <v>0</v>
      </c>
      <c r="M52" s="93">
        <f t="shared" si="65"/>
        <v>0</v>
      </c>
      <c r="N52" s="94">
        <f t="shared" si="66"/>
        <v>0</v>
      </c>
      <c r="O52" s="94">
        <f t="shared" si="67"/>
        <v>0</v>
      </c>
      <c r="P52" s="92">
        <f t="shared" si="68"/>
        <v>0</v>
      </c>
      <c r="Q52" s="95">
        <f t="shared" si="69"/>
        <v>0</v>
      </c>
      <c r="R52" s="112"/>
    </row>
    <row r="53" spans="1:18" x14ac:dyDescent="0.3">
      <c r="A53" s="83" t="str">
        <f>IF(TRIM(H53)&lt;&gt;"",COUNTA(H$9:$H53)&amp;"","")</f>
        <v>35</v>
      </c>
      <c r="B53" s="84"/>
      <c r="C53" s="84"/>
      <c r="D53" s="85"/>
      <c r="E53" s="97" t="s">
        <v>116</v>
      </c>
      <c r="F53" s="87">
        <v>20</v>
      </c>
      <c r="H53" s="88" t="s">
        <v>121</v>
      </c>
      <c r="I53" s="89">
        <f t="shared" si="61"/>
        <v>0</v>
      </c>
      <c r="J53" s="90">
        <f t="shared" si="62"/>
        <v>20</v>
      </c>
      <c r="K53" s="91">
        <f t="shared" si="63"/>
        <v>0</v>
      </c>
      <c r="L53" s="92">
        <f t="shared" si="64"/>
        <v>0</v>
      </c>
      <c r="M53" s="93">
        <f t="shared" si="65"/>
        <v>0</v>
      </c>
      <c r="N53" s="94">
        <f t="shared" si="66"/>
        <v>0</v>
      </c>
      <c r="O53" s="94">
        <f t="shared" si="67"/>
        <v>0</v>
      </c>
      <c r="P53" s="92">
        <f t="shared" si="68"/>
        <v>0</v>
      </c>
      <c r="Q53" s="95">
        <f t="shared" si="69"/>
        <v>0</v>
      </c>
      <c r="R53" s="112"/>
    </row>
    <row r="54" spans="1:18" x14ac:dyDescent="0.3">
      <c r="A54" s="83" t="str">
        <f>IF(TRIM(H54)&lt;&gt;"",COUNTA(H$9:$H54)&amp;"","")</f>
        <v>36</v>
      </c>
      <c r="B54" s="84"/>
      <c r="C54" s="84"/>
      <c r="D54" s="85"/>
      <c r="E54" s="97" t="s">
        <v>117</v>
      </c>
      <c r="F54" s="87">
        <v>40</v>
      </c>
      <c r="H54" s="88" t="s">
        <v>121</v>
      </c>
      <c r="I54" s="89">
        <f t="shared" si="61"/>
        <v>0</v>
      </c>
      <c r="J54" s="90">
        <f t="shared" si="62"/>
        <v>40</v>
      </c>
      <c r="K54" s="91">
        <f t="shared" si="63"/>
        <v>0</v>
      </c>
      <c r="L54" s="92">
        <f t="shared" si="64"/>
        <v>0</v>
      </c>
      <c r="M54" s="93">
        <f t="shared" si="65"/>
        <v>0</v>
      </c>
      <c r="N54" s="94">
        <f t="shared" si="66"/>
        <v>0</v>
      </c>
      <c r="O54" s="94">
        <f t="shared" si="67"/>
        <v>0</v>
      </c>
      <c r="P54" s="92">
        <f t="shared" si="68"/>
        <v>0</v>
      </c>
      <c r="Q54" s="95">
        <f t="shared" si="69"/>
        <v>0</v>
      </c>
      <c r="R54" s="112"/>
    </row>
    <row r="55" spans="1:18" x14ac:dyDescent="0.3">
      <c r="A55" s="83" t="str">
        <f>IF(TRIM(H55)&lt;&gt;"",COUNTA(H$9:$H55)&amp;"","")</f>
        <v>37</v>
      </c>
      <c r="B55" s="84"/>
      <c r="C55" s="84"/>
      <c r="D55" s="85"/>
      <c r="E55" s="97" t="s">
        <v>118</v>
      </c>
      <c r="F55" s="87">
        <v>40</v>
      </c>
      <c r="H55" s="88" t="s">
        <v>121</v>
      </c>
      <c r="I55" s="89">
        <f t="shared" si="61"/>
        <v>0</v>
      </c>
      <c r="J55" s="90">
        <f t="shared" si="62"/>
        <v>40</v>
      </c>
      <c r="K55" s="91">
        <f t="shared" si="63"/>
        <v>0</v>
      </c>
      <c r="L55" s="92">
        <f t="shared" si="64"/>
        <v>0</v>
      </c>
      <c r="M55" s="93">
        <f t="shared" si="65"/>
        <v>0</v>
      </c>
      <c r="N55" s="94">
        <f t="shared" si="66"/>
        <v>0</v>
      </c>
      <c r="O55" s="94">
        <f t="shared" si="67"/>
        <v>0</v>
      </c>
      <c r="P55" s="92">
        <f t="shared" si="68"/>
        <v>0</v>
      </c>
      <c r="Q55" s="95">
        <f t="shared" si="69"/>
        <v>0</v>
      </c>
      <c r="R55" s="112"/>
    </row>
    <row r="56" spans="1:18" x14ac:dyDescent="0.3">
      <c r="A56" s="83" t="str">
        <f>IF(TRIM(H56)&lt;&gt;"",COUNTA(H$9:$H56)&amp;"","")</f>
        <v>38</v>
      </c>
      <c r="B56" s="84"/>
      <c r="C56" s="84"/>
      <c r="D56" s="85"/>
      <c r="E56" s="97" t="s">
        <v>119</v>
      </c>
      <c r="F56" s="87">
        <v>20</v>
      </c>
      <c r="H56" s="88" t="s">
        <v>121</v>
      </c>
      <c r="I56" s="89">
        <f t="shared" si="61"/>
        <v>0</v>
      </c>
      <c r="J56" s="90">
        <f t="shared" si="62"/>
        <v>20</v>
      </c>
      <c r="K56" s="91">
        <f t="shared" si="63"/>
        <v>0</v>
      </c>
      <c r="L56" s="92">
        <f t="shared" si="64"/>
        <v>0</v>
      </c>
      <c r="M56" s="93">
        <f t="shared" si="65"/>
        <v>0</v>
      </c>
      <c r="N56" s="94">
        <f t="shared" si="66"/>
        <v>0</v>
      </c>
      <c r="O56" s="94">
        <f t="shared" si="67"/>
        <v>0</v>
      </c>
      <c r="P56" s="92">
        <f t="shared" si="68"/>
        <v>0</v>
      </c>
      <c r="Q56" s="95">
        <f t="shared" si="69"/>
        <v>0</v>
      </c>
      <c r="R56" s="112"/>
    </row>
    <row r="57" spans="1:18" x14ac:dyDescent="0.3">
      <c r="A57" s="83" t="str">
        <f>IF(TRIM(H57)&lt;&gt;"",COUNTA(H$9:$H57)&amp;"","")</f>
        <v/>
      </c>
      <c r="B57" s="84"/>
      <c r="C57" s="84"/>
      <c r="D57" s="85"/>
      <c r="E57" s="97"/>
      <c r="F57" s="87"/>
      <c r="H57" s="88"/>
      <c r="I57" s="89" t="str">
        <f t="shared" si="61"/>
        <v/>
      </c>
      <c r="J57" s="90" t="str">
        <f t="shared" si="62"/>
        <v/>
      </c>
      <c r="K57" s="91" t="str">
        <f t="shared" si="63"/>
        <v/>
      </c>
      <c r="L57" s="92" t="str">
        <f t="shared" si="64"/>
        <v/>
      </c>
      <c r="M57" s="93" t="str">
        <f t="shared" si="65"/>
        <v/>
      </c>
      <c r="N57" s="94" t="str">
        <f t="shared" si="66"/>
        <v/>
      </c>
      <c r="O57" s="94" t="str">
        <f t="shared" si="67"/>
        <v/>
      </c>
      <c r="P57" s="92" t="str">
        <f t="shared" si="68"/>
        <v/>
      </c>
      <c r="Q57" s="95" t="str">
        <f t="shared" si="69"/>
        <v/>
      </c>
      <c r="R57" s="112"/>
    </row>
    <row r="58" spans="1:18" x14ac:dyDescent="0.3">
      <c r="A58" s="83" t="str">
        <f>IF(TRIM(H58)&lt;&gt;"",COUNTA(H$9:$H58)&amp;"","")</f>
        <v/>
      </c>
      <c r="B58" s="84"/>
      <c r="C58" s="84"/>
      <c r="D58" s="85"/>
      <c r="E58" s="116" t="s">
        <v>122</v>
      </c>
      <c r="F58" s="87"/>
      <c r="H58" s="88"/>
      <c r="I58" s="89" t="str">
        <f t="shared" si="61"/>
        <v/>
      </c>
      <c r="J58" s="90" t="str">
        <f t="shared" si="62"/>
        <v/>
      </c>
      <c r="K58" s="91" t="str">
        <f t="shared" si="63"/>
        <v/>
      </c>
      <c r="L58" s="92" t="str">
        <f t="shared" si="64"/>
        <v/>
      </c>
      <c r="M58" s="93" t="str">
        <f t="shared" si="65"/>
        <v/>
      </c>
      <c r="N58" s="94" t="str">
        <f t="shared" si="66"/>
        <v/>
      </c>
      <c r="O58" s="94" t="str">
        <f t="shared" si="67"/>
        <v/>
      </c>
      <c r="P58" s="92" t="str">
        <f t="shared" si="68"/>
        <v/>
      </c>
      <c r="Q58" s="95" t="str">
        <f t="shared" si="69"/>
        <v/>
      </c>
      <c r="R58" s="112"/>
    </row>
    <row r="59" spans="1:18" x14ac:dyDescent="0.3">
      <c r="A59" s="83" t="str">
        <f>IF(TRIM(H59)&lt;&gt;"",COUNTA(H$9:$H59)&amp;"","")</f>
        <v>39</v>
      </c>
      <c r="B59" s="84"/>
      <c r="C59" s="84"/>
      <c r="D59" s="85"/>
      <c r="E59" s="97" t="s">
        <v>123</v>
      </c>
      <c r="F59" s="87">
        <v>4</v>
      </c>
      <c r="H59" s="88" t="s">
        <v>120</v>
      </c>
      <c r="I59" s="89">
        <f t="shared" si="61"/>
        <v>0</v>
      </c>
      <c r="J59" s="90">
        <f t="shared" si="62"/>
        <v>4</v>
      </c>
      <c r="K59" s="91">
        <f t="shared" si="63"/>
        <v>0</v>
      </c>
      <c r="L59" s="92">
        <f t="shared" si="64"/>
        <v>0</v>
      </c>
      <c r="M59" s="93">
        <f t="shared" si="65"/>
        <v>0</v>
      </c>
      <c r="N59" s="94">
        <f t="shared" si="66"/>
        <v>0</v>
      </c>
      <c r="O59" s="94">
        <f t="shared" si="67"/>
        <v>0</v>
      </c>
      <c r="P59" s="92">
        <f t="shared" si="68"/>
        <v>0</v>
      </c>
      <c r="Q59" s="95">
        <f t="shared" si="69"/>
        <v>0</v>
      </c>
      <c r="R59" s="112"/>
    </row>
    <row r="60" spans="1:18" x14ac:dyDescent="0.3">
      <c r="A60" s="83" t="str">
        <f>IF(TRIM(H60)&lt;&gt;"",COUNTA(H$9:$H60)&amp;"","")</f>
        <v>40</v>
      </c>
      <c r="B60" s="84"/>
      <c r="C60" s="84"/>
      <c r="D60" s="85"/>
      <c r="E60" s="97" t="s">
        <v>124</v>
      </c>
      <c r="F60" s="87">
        <v>1</v>
      </c>
      <c r="H60" s="88" t="s">
        <v>120</v>
      </c>
      <c r="I60" s="89">
        <f t="shared" si="61"/>
        <v>0</v>
      </c>
      <c r="J60" s="90">
        <f t="shared" si="62"/>
        <v>1</v>
      </c>
      <c r="K60" s="91">
        <f t="shared" si="63"/>
        <v>0</v>
      </c>
      <c r="L60" s="92">
        <f t="shared" si="64"/>
        <v>0</v>
      </c>
      <c r="M60" s="93">
        <f t="shared" si="65"/>
        <v>0</v>
      </c>
      <c r="N60" s="94">
        <f t="shared" si="66"/>
        <v>0</v>
      </c>
      <c r="O60" s="94">
        <f t="shared" si="67"/>
        <v>0</v>
      </c>
      <c r="P60" s="92">
        <f t="shared" si="68"/>
        <v>0</v>
      </c>
      <c r="Q60" s="95">
        <f t="shared" si="69"/>
        <v>0</v>
      </c>
      <c r="R60" s="112"/>
    </row>
    <row r="61" spans="1:18" x14ac:dyDescent="0.3">
      <c r="A61" s="83" t="str">
        <f>IF(TRIM(H61)&lt;&gt;"",COUNTA(H$9:$H61)&amp;"","")</f>
        <v>41</v>
      </c>
      <c r="B61" s="84"/>
      <c r="C61" s="84"/>
      <c r="D61" s="85"/>
      <c r="E61" s="144" t="s">
        <v>125</v>
      </c>
      <c r="F61" s="87">
        <v>5</v>
      </c>
      <c r="H61" s="88" t="s">
        <v>120</v>
      </c>
      <c r="I61" s="89">
        <f t="shared" si="61"/>
        <v>0</v>
      </c>
      <c r="J61" s="90">
        <f t="shared" si="62"/>
        <v>5</v>
      </c>
      <c r="K61" s="91">
        <f t="shared" si="63"/>
        <v>0</v>
      </c>
      <c r="L61" s="92">
        <f t="shared" si="64"/>
        <v>0</v>
      </c>
      <c r="M61" s="93">
        <f t="shared" si="65"/>
        <v>0</v>
      </c>
      <c r="N61" s="94">
        <f t="shared" si="66"/>
        <v>0</v>
      </c>
      <c r="O61" s="94">
        <f t="shared" si="67"/>
        <v>0</v>
      </c>
      <c r="P61" s="92">
        <f t="shared" si="68"/>
        <v>0</v>
      </c>
      <c r="Q61" s="95">
        <f t="shared" si="69"/>
        <v>0</v>
      </c>
      <c r="R61" s="112"/>
    </row>
    <row r="62" spans="1:18" x14ac:dyDescent="0.3">
      <c r="A62" s="83" t="str">
        <f>IF(TRIM(H62)&lt;&gt;"",COUNTA(H$9:$H62)&amp;"","")</f>
        <v>42</v>
      </c>
      <c r="B62" s="84"/>
      <c r="C62" s="84"/>
      <c r="D62" s="85"/>
      <c r="E62" s="97" t="s">
        <v>126</v>
      </c>
      <c r="F62" s="87">
        <v>10</v>
      </c>
      <c r="H62" s="88" t="s">
        <v>120</v>
      </c>
      <c r="I62" s="89">
        <f t="shared" si="61"/>
        <v>0</v>
      </c>
      <c r="J62" s="90">
        <f t="shared" si="62"/>
        <v>10</v>
      </c>
      <c r="K62" s="91">
        <f t="shared" si="63"/>
        <v>0</v>
      </c>
      <c r="L62" s="92">
        <f t="shared" si="64"/>
        <v>0</v>
      </c>
      <c r="M62" s="93">
        <f t="shared" si="65"/>
        <v>0</v>
      </c>
      <c r="N62" s="94">
        <f t="shared" si="66"/>
        <v>0</v>
      </c>
      <c r="O62" s="94">
        <f t="shared" si="67"/>
        <v>0</v>
      </c>
      <c r="P62" s="92">
        <f t="shared" si="68"/>
        <v>0</v>
      </c>
      <c r="Q62" s="95">
        <f t="shared" si="69"/>
        <v>0</v>
      </c>
      <c r="R62" s="112"/>
    </row>
    <row r="63" spans="1:18" x14ac:dyDescent="0.3">
      <c r="A63" s="83" t="str">
        <f>IF(TRIM(H63)&lt;&gt;"",COUNTA(H$9:$H63)&amp;"","")</f>
        <v>43</v>
      </c>
      <c r="B63" s="84"/>
      <c r="C63" s="84"/>
      <c r="D63" s="85"/>
      <c r="E63" s="97" t="s">
        <v>127</v>
      </c>
      <c r="F63" s="87">
        <v>1</v>
      </c>
      <c r="H63" s="88" t="s">
        <v>120</v>
      </c>
      <c r="I63" s="89">
        <f t="shared" si="61"/>
        <v>0</v>
      </c>
      <c r="J63" s="90">
        <f t="shared" si="62"/>
        <v>1</v>
      </c>
      <c r="K63" s="91">
        <f t="shared" si="63"/>
        <v>0</v>
      </c>
      <c r="L63" s="92">
        <f t="shared" si="64"/>
        <v>0</v>
      </c>
      <c r="M63" s="93">
        <f t="shared" si="65"/>
        <v>0</v>
      </c>
      <c r="N63" s="94">
        <f t="shared" si="66"/>
        <v>0</v>
      </c>
      <c r="O63" s="94">
        <f t="shared" si="67"/>
        <v>0</v>
      </c>
      <c r="P63" s="92">
        <f t="shared" si="68"/>
        <v>0</v>
      </c>
      <c r="Q63" s="95">
        <f t="shared" si="69"/>
        <v>0</v>
      </c>
      <c r="R63" s="112"/>
    </row>
    <row r="64" spans="1:18" x14ac:dyDescent="0.3">
      <c r="A64" s="83" t="str">
        <f>IF(TRIM(H64)&lt;&gt;"",COUNTA(H$9:$H64)&amp;"","")</f>
        <v>44</v>
      </c>
      <c r="B64" s="84"/>
      <c r="C64" s="84"/>
      <c r="D64" s="85"/>
      <c r="E64" s="97" t="s">
        <v>128</v>
      </c>
      <c r="F64" s="87">
        <v>2</v>
      </c>
      <c r="H64" s="88" t="s">
        <v>120</v>
      </c>
      <c r="I64" s="89">
        <f t="shared" si="61"/>
        <v>0</v>
      </c>
      <c r="J64" s="90">
        <f t="shared" si="62"/>
        <v>2</v>
      </c>
      <c r="K64" s="91">
        <f t="shared" si="63"/>
        <v>0</v>
      </c>
      <c r="L64" s="92">
        <f t="shared" si="64"/>
        <v>0</v>
      </c>
      <c r="M64" s="93">
        <f t="shared" si="65"/>
        <v>0</v>
      </c>
      <c r="N64" s="94">
        <f t="shared" si="66"/>
        <v>0</v>
      </c>
      <c r="O64" s="94">
        <f t="shared" si="67"/>
        <v>0</v>
      </c>
      <c r="P64" s="92">
        <f t="shared" si="68"/>
        <v>0</v>
      </c>
      <c r="Q64" s="95">
        <f t="shared" si="69"/>
        <v>0</v>
      </c>
      <c r="R64" s="112"/>
    </row>
    <row r="65" spans="1:18" x14ac:dyDescent="0.3">
      <c r="A65" s="83" t="str">
        <f>IF(TRIM(H65)&lt;&gt;"",COUNTA(H$9:$H65)&amp;"","")</f>
        <v>45</v>
      </c>
      <c r="B65" s="84"/>
      <c r="C65" s="84"/>
      <c r="D65" s="85"/>
      <c r="E65" s="97" t="s">
        <v>129</v>
      </c>
      <c r="F65" s="87">
        <v>1</v>
      </c>
      <c r="H65" s="88" t="s">
        <v>120</v>
      </c>
      <c r="I65" s="89">
        <f t="shared" si="61"/>
        <v>0</v>
      </c>
      <c r="J65" s="90">
        <f t="shared" si="62"/>
        <v>1</v>
      </c>
      <c r="K65" s="91">
        <f t="shared" si="63"/>
        <v>0</v>
      </c>
      <c r="L65" s="92">
        <f t="shared" si="64"/>
        <v>0</v>
      </c>
      <c r="M65" s="93">
        <f t="shared" si="65"/>
        <v>0</v>
      </c>
      <c r="N65" s="94">
        <f t="shared" si="66"/>
        <v>0</v>
      </c>
      <c r="O65" s="94">
        <f t="shared" si="67"/>
        <v>0</v>
      </c>
      <c r="P65" s="92">
        <f t="shared" si="68"/>
        <v>0</v>
      </c>
      <c r="Q65" s="95">
        <f t="shared" si="69"/>
        <v>0</v>
      </c>
      <c r="R65" s="112"/>
    </row>
    <row r="66" spans="1:18" x14ac:dyDescent="0.3">
      <c r="A66" s="83" t="str">
        <f>IF(TRIM(H66)&lt;&gt;"",COUNTA(H$9:$H66)&amp;"","")</f>
        <v>46</v>
      </c>
      <c r="B66" s="84"/>
      <c r="C66" s="84"/>
      <c r="D66" s="85"/>
      <c r="E66" s="97" t="s">
        <v>130</v>
      </c>
      <c r="F66" s="87">
        <v>1</v>
      </c>
      <c r="H66" s="88" t="s">
        <v>120</v>
      </c>
      <c r="I66" s="89">
        <f t="shared" si="61"/>
        <v>0</v>
      </c>
      <c r="J66" s="90">
        <f t="shared" si="62"/>
        <v>1</v>
      </c>
      <c r="K66" s="91">
        <f t="shared" si="63"/>
        <v>0</v>
      </c>
      <c r="L66" s="92">
        <f t="shared" si="64"/>
        <v>0</v>
      </c>
      <c r="M66" s="93">
        <f t="shared" si="65"/>
        <v>0</v>
      </c>
      <c r="N66" s="94">
        <f t="shared" si="66"/>
        <v>0</v>
      </c>
      <c r="O66" s="94">
        <f t="shared" si="67"/>
        <v>0</v>
      </c>
      <c r="P66" s="92">
        <f t="shared" si="68"/>
        <v>0</v>
      </c>
      <c r="Q66" s="95">
        <f t="shared" si="69"/>
        <v>0</v>
      </c>
      <c r="R66" s="112"/>
    </row>
    <row r="67" spans="1:18" x14ac:dyDescent="0.3">
      <c r="A67" s="83" t="str">
        <f>IF(TRIM(H67)&lt;&gt;"",COUNTA(H$9:$H67)&amp;"","")</f>
        <v>47</v>
      </c>
      <c r="B67" s="84"/>
      <c r="C67" s="84"/>
      <c r="D67" s="85"/>
      <c r="E67" s="97" t="s">
        <v>131</v>
      </c>
      <c r="F67" s="87">
        <v>1</v>
      </c>
      <c r="H67" s="88" t="s">
        <v>120</v>
      </c>
      <c r="I67" s="89">
        <f t="shared" si="61"/>
        <v>0</v>
      </c>
      <c r="J67" s="90">
        <f t="shared" si="62"/>
        <v>1</v>
      </c>
      <c r="K67" s="91">
        <f t="shared" si="63"/>
        <v>0</v>
      </c>
      <c r="L67" s="92">
        <f t="shared" si="64"/>
        <v>0</v>
      </c>
      <c r="M67" s="93">
        <f t="shared" si="65"/>
        <v>0</v>
      </c>
      <c r="N67" s="94">
        <f t="shared" si="66"/>
        <v>0</v>
      </c>
      <c r="O67" s="94">
        <f t="shared" si="67"/>
        <v>0</v>
      </c>
      <c r="P67" s="92">
        <f t="shared" si="68"/>
        <v>0</v>
      </c>
      <c r="Q67" s="95">
        <f t="shared" si="69"/>
        <v>0</v>
      </c>
      <c r="R67" s="112"/>
    </row>
    <row r="68" spans="1:18" x14ac:dyDescent="0.3">
      <c r="A68" s="83" t="str">
        <f>IF(TRIM(H68)&lt;&gt;"",COUNTA(H$9:$H68)&amp;"","")</f>
        <v>48</v>
      </c>
      <c r="B68" s="84"/>
      <c r="C68" s="84"/>
      <c r="D68" s="85"/>
      <c r="E68" s="97" t="s">
        <v>132</v>
      </c>
      <c r="F68" s="87">
        <v>1</v>
      </c>
      <c r="H68" s="88" t="s">
        <v>120</v>
      </c>
      <c r="I68" s="89">
        <f t="shared" si="61"/>
        <v>0</v>
      </c>
      <c r="J68" s="90">
        <f t="shared" si="62"/>
        <v>1</v>
      </c>
      <c r="K68" s="91">
        <f t="shared" si="63"/>
        <v>0</v>
      </c>
      <c r="L68" s="92">
        <f t="shared" si="64"/>
        <v>0</v>
      </c>
      <c r="M68" s="93">
        <f t="shared" si="65"/>
        <v>0</v>
      </c>
      <c r="N68" s="94">
        <f t="shared" si="66"/>
        <v>0</v>
      </c>
      <c r="O68" s="94">
        <f t="shared" si="67"/>
        <v>0</v>
      </c>
      <c r="P68" s="92">
        <f t="shared" si="68"/>
        <v>0</v>
      </c>
      <c r="Q68" s="95">
        <f t="shared" si="69"/>
        <v>0</v>
      </c>
      <c r="R68" s="112"/>
    </row>
    <row r="69" spans="1:18" x14ac:dyDescent="0.3">
      <c r="A69" s="83" t="str">
        <f>IF(TRIM(H69)&lt;&gt;"",COUNTA(H$9:$H69)&amp;"","")</f>
        <v/>
      </c>
      <c r="B69" s="84"/>
      <c r="C69" s="84"/>
      <c r="D69" s="85"/>
      <c r="E69" s="97"/>
      <c r="F69" s="87"/>
      <c r="H69" s="88"/>
      <c r="I69" s="89" t="str">
        <f t="shared" si="61"/>
        <v/>
      </c>
      <c r="J69" s="90" t="str">
        <f t="shared" si="62"/>
        <v/>
      </c>
      <c r="K69" s="91" t="str">
        <f t="shared" si="63"/>
        <v/>
      </c>
      <c r="L69" s="92" t="str">
        <f t="shared" si="64"/>
        <v/>
      </c>
      <c r="M69" s="93" t="str">
        <f t="shared" si="65"/>
        <v/>
      </c>
      <c r="N69" s="94" t="str">
        <f t="shared" si="66"/>
        <v/>
      </c>
      <c r="O69" s="94" t="str">
        <f t="shared" si="67"/>
        <v/>
      </c>
      <c r="P69" s="92" t="str">
        <f t="shared" si="68"/>
        <v/>
      </c>
      <c r="Q69" s="95" t="str">
        <f t="shared" si="69"/>
        <v/>
      </c>
      <c r="R69" s="112"/>
    </row>
    <row r="70" spans="1:18" x14ac:dyDescent="0.3">
      <c r="A70" s="83" t="str">
        <f>IF(TRIM(H70)&lt;&gt;"",COUNTA(H$9:$H70)&amp;"","")</f>
        <v/>
      </c>
      <c r="B70" s="84"/>
      <c r="C70" s="84"/>
      <c r="D70" s="85"/>
      <c r="E70" s="116" t="s">
        <v>133</v>
      </c>
      <c r="F70" s="87"/>
      <c r="H70" s="88"/>
      <c r="I70" s="89" t="str">
        <f t="shared" si="61"/>
        <v/>
      </c>
      <c r="J70" s="90" t="str">
        <f t="shared" si="62"/>
        <v/>
      </c>
      <c r="K70" s="91" t="str">
        <f t="shared" si="63"/>
        <v/>
      </c>
      <c r="L70" s="92" t="str">
        <f t="shared" si="64"/>
        <v/>
      </c>
      <c r="M70" s="93" t="str">
        <f t="shared" si="65"/>
        <v/>
      </c>
      <c r="N70" s="94" t="str">
        <f t="shared" si="66"/>
        <v/>
      </c>
      <c r="O70" s="94" t="str">
        <f t="shared" si="67"/>
        <v/>
      </c>
      <c r="P70" s="92" t="str">
        <f t="shared" si="68"/>
        <v/>
      </c>
      <c r="Q70" s="95" t="str">
        <f t="shared" si="69"/>
        <v/>
      </c>
      <c r="R70" s="112"/>
    </row>
    <row r="71" spans="1:18" x14ac:dyDescent="0.3">
      <c r="A71" s="83" t="str">
        <f>IF(TRIM(H71)&lt;&gt;"",COUNTA(H$9:$H71)&amp;"","")</f>
        <v>49</v>
      </c>
      <c r="B71" s="84"/>
      <c r="C71" s="84"/>
      <c r="D71" s="85"/>
      <c r="E71" s="97" t="s">
        <v>134</v>
      </c>
      <c r="F71" s="87">
        <v>10</v>
      </c>
      <c r="H71" s="88" t="s">
        <v>120</v>
      </c>
      <c r="I71" s="89">
        <f t="shared" si="61"/>
        <v>0</v>
      </c>
      <c r="J71" s="90">
        <f t="shared" si="62"/>
        <v>10</v>
      </c>
      <c r="K71" s="91">
        <f t="shared" si="63"/>
        <v>0</v>
      </c>
      <c r="L71" s="92">
        <f t="shared" si="64"/>
        <v>0</v>
      </c>
      <c r="M71" s="93">
        <f t="shared" si="65"/>
        <v>0</v>
      </c>
      <c r="N71" s="94">
        <f t="shared" si="66"/>
        <v>0</v>
      </c>
      <c r="O71" s="94">
        <f t="shared" si="67"/>
        <v>0</v>
      </c>
      <c r="P71" s="92">
        <f t="shared" si="68"/>
        <v>0</v>
      </c>
      <c r="Q71" s="95">
        <f t="shared" si="69"/>
        <v>0</v>
      </c>
      <c r="R71" s="112"/>
    </row>
    <row r="72" spans="1:18" x14ac:dyDescent="0.3">
      <c r="A72" s="83" t="str">
        <f>IF(TRIM(H72)&lt;&gt;"",COUNTA(H$9:$H72)&amp;"","")</f>
        <v>50</v>
      </c>
      <c r="B72" s="84"/>
      <c r="C72" s="84"/>
      <c r="D72" s="85"/>
      <c r="E72" s="97" t="s">
        <v>135</v>
      </c>
      <c r="F72" s="87">
        <v>69</v>
      </c>
      <c r="H72" s="88" t="s">
        <v>120</v>
      </c>
      <c r="I72" s="89">
        <f t="shared" si="61"/>
        <v>0</v>
      </c>
      <c r="J72" s="90">
        <f t="shared" si="62"/>
        <v>69</v>
      </c>
      <c r="K72" s="91">
        <f t="shared" si="63"/>
        <v>0</v>
      </c>
      <c r="L72" s="92">
        <f t="shared" si="64"/>
        <v>0</v>
      </c>
      <c r="M72" s="93">
        <f t="shared" si="65"/>
        <v>0</v>
      </c>
      <c r="N72" s="94">
        <f t="shared" si="66"/>
        <v>0</v>
      </c>
      <c r="O72" s="94">
        <f t="shared" si="67"/>
        <v>0</v>
      </c>
      <c r="P72" s="92">
        <f t="shared" si="68"/>
        <v>0</v>
      </c>
      <c r="Q72" s="95">
        <f t="shared" si="69"/>
        <v>0</v>
      </c>
      <c r="R72" s="112"/>
    </row>
    <row r="73" spans="1:18" x14ac:dyDescent="0.3">
      <c r="A73" s="83" t="str">
        <f>IF(TRIM(H73)&lt;&gt;"",COUNTA(H$9:$H73)&amp;"","")</f>
        <v>51</v>
      </c>
      <c r="B73" s="84"/>
      <c r="C73" s="84"/>
      <c r="D73" s="85"/>
      <c r="E73" s="144" t="s">
        <v>136</v>
      </c>
      <c r="F73" s="87">
        <v>8</v>
      </c>
      <c r="H73" s="88" t="s">
        <v>120</v>
      </c>
      <c r="I73" s="89">
        <f t="shared" si="61"/>
        <v>0</v>
      </c>
      <c r="J73" s="90">
        <f t="shared" si="62"/>
        <v>8</v>
      </c>
      <c r="K73" s="91">
        <f t="shared" si="63"/>
        <v>0</v>
      </c>
      <c r="L73" s="92">
        <f t="shared" si="64"/>
        <v>0</v>
      </c>
      <c r="M73" s="93">
        <f t="shared" si="65"/>
        <v>0</v>
      </c>
      <c r="N73" s="94">
        <f t="shared" si="66"/>
        <v>0</v>
      </c>
      <c r="O73" s="94">
        <f t="shared" si="67"/>
        <v>0</v>
      </c>
      <c r="P73" s="92">
        <f t="shared" si="68"/>
        <v>0</v>
      </c>
      <c r="Q73" s="95">
        <f t="shared" si="69"/>
        <v>0</v>
      </c>
      <c r="R73" s="112"/>
    </row>
    <row r="74" spans="1:18" x14ac:dyDescent="0.3">
      <c r="A74" s="83" t="str">
        <f>IF(TRIM(H74)&lt;&gt;"",COUNTA(H$9:$H74)&amp;"","")</f>
        <v>52</v>
      </c>
      <c r="B74" s="84"/>
      <c r="C74" s="84"/>
      <c r="D74" s="85"/>
      <c r="E74" s="97" t="s">
        <v>137</v>
      </c>
      <c r="F74" s="87">
        <v>1</v>
      </c>
      <c r="H74" s="88" t="s">
        <v>120</v>
      </c>
      <c r="I74" s="89">
        <f t="shared" si="61"/>
        <v>0</v>
      </c>
      <c r="J74" s="90">
        <f t="shared" si="62"/>
        <v>1</v>
      </c>
      <c r="K74" s="91">
        <f t="shared" si="63"/>
        <v>0</v>
      </c>
      <c r="L74" s="92">
        <f t="shared" si="64"/>
        <v>0</v>
      </c>
      <c r="M74" s="93">
        <f t="shared" si="65"/>
        <v>0</v>
      </c>
      <c r="N74" s="94">
        <f t="shared" si="66"/>
        <v>0</v>
      </c>
      <c r="O74" s="94">
        <f t="shared" si="67"/>
        <v>0</v>
      </c>
      <c r="P74" s="92">
        <f t="shared" si="68"/>
        <v>0</v>
      </c>
      <c r="Q74" s="95">
        <f t="shared" si="69"/>
        <v>0</v>
      </c>
      <c r="R74" s="112"/>
    </row>
    <row r="75" spans="1:18" x14ac:dyDescent="0.3">
      <c r="A75" s="83" t="str">
        <f>IF(TRIM(H75)&lt;&gt;"",COUNTA(H$9:$H75)&amp;"","")</f>
        <v>53</v>
      </c>
      <c r="B75" s="84"/>
      <c r="C75" s="84"/>
      <c r="D75" s="85"/>
      <c r="E75" s="97" t="s">
        <v>138</v>
      </c>
      <c r="F75" s="87">
        <v>4</v>
      </c>
      <c r="H75" s="88" t="s">
        <v>120</v>
      </c>
      <c r="I75" s="89">
        <f t="shared" si="61"/>
        <v>0</v>
      </c>
      <c r="J75" s="90">
        <f t="shared" si="62"/>
        <v>4</v>
      </c>
      <c r="K75" s="91">
        <f t="shared" si="63"/>
        <v>0</v>
      </c>
      <c r="L75" s="92">
        <f t="shared" si="64"/>
        <v>0</v>
      </c>
      <c r="M75" s="93">
        <f t="shared" si="65"/>
        <v>0</v>
      </c>
      <c r="N75" s="94">
        <f t="shared" si="66"/>
        <v>0</v>
      </c>
      <c r="O75" s="94">
        <f t="shared" si="67"/>
        <v>0</v>
      </c>
      <c r="P75" s="92">
        <f t="shared" si="68"/>
        <v>0</v>
      </c>
      <c r="Q75" s="95">
        <f t="shared" si="69"/>
        <v>0</v>
      </c>
      <c r="R75" s="112"/>
    </row>
    <row r="76" spans="1:18" x14ac:dyDescent="0.3">
      <c r="A76" s="83" t="str">
        <f>IF(TRIM(H76)&lt;&gt;"",COUNTA(H$9:$H76)&amp;"","")</f>
        <v>54</v>
      </c>
      <c r="B76" s="84"/>
      <c r="C76" s="84"/>
      <c r="D76" s="85"/>
      <c r="E76" s="144" t="s">
        <v>139</v>
      </c>
      <c r="F76" s="87">
        <v>1</v>
      </c>
      <c r="H76" s="88" t="s">
        <v>120</v>
      </c>
      <c r="I76" s="89">
        <f t="shared" si="61"/>
        <v>0</v>
      </c>
      <c r="J76" s="90">
        <f t="shared" si="62"/>
        <v>1</v>
      </c>
      <c r="K76" s="91">
        <f t="shared" si="63"/>
        <v>0</v>
      </c>
      <c r="L76" s="92">
        <f t="shared" si="64"/>
        <v>0</v>
      </c>
      <c r="M76" s="93">
        <f t="shared" si="65"/>
        <v>0</v>
      </c>
      <c r="N76" s="94">
        <f t="shared" si="66"/>
        <v>0</v>
      </c>
      <c r="O76" s="94">
        <f t="shared" si="67"/>
        <v>0</v>
      </c>
      <c r="P76" s="92">
        <f t="shared" si="68"/>
        <v>0</v>
      </c>
      <c r="Q76" s="95">
        <f t="shared" si="69"/>
        <v>0</v>
      </c>
      <c r="R76" s="112"/>
    </row>
    <row r="77" spans="1:18" x14ac:dyDescent="0.3">
      <c r="A77" s="83" t="str">
        <f>IF(TRIM(H77)&lt;&gt;"",COUNTA(H$9:$H77)&amp;"","")</f>
        <v>55</v>
      </c>
      <c r="B77" s="84"/>
      <c r="C77" s="84"/>
      <c r="D77" s="85"/>
      <c r="E77" s="97" t="s">
        <v>140</v>
      </c>
      <c r="F77" s="87">
        <v>1</v>
      </c>
      <c r="H77" s="88" t="s">
        <v>120</v>
      </c>
      <c r="I77" s="89">
        <f t="shared" si="61"/>
        <v>0</v>
      </c>
      <c r="J77" s="90">
        <f t="shared" si="62"/>
        <v>1</v>
      </c>
      <c r="K77" s="91">
        <f t="shared" si="63"/>
        <v>0</v>
      </c>
      <c r="L77" s="92">
        <f t="shared" si="64"/>
        <v>0</v>
      </c>
      <c r="M77" s="93">
        <f t="shared" si="65"/>
        <v>0</v>
      </c>
      <c r="N77" s="94">
        <f t="shared" si="66"/>
        <v>0</v>
      </c>
      <c r="O77" s="94">
        <f t="shared" si="67"/>
        <v>0</v>
      </c>
      <c r="P77" s="92">
        <f t="shared" si="68"/>
        <v>0</v>
      </c>
      <c r="Q77" s="95">
        <f t="shared" si="69"/>
        <v>0</v>
      </c>
      <c r="R77" s="112"/>
    </row>
    <row r="78" spans="1:18" x14ac:dyDescent="0.3">
      <c r="A78" s="83" t="str">
        <f>IF(TRIM(H78)&lt;&gt;"",COUNTA(H$9:$H78)&amp;"","")</f>
        <v>56</v>
      </c>
      <c r="B78" s="84"/>
      <c r="C78" s="84"/>
      <c r="D78" s="85"/>
      <c r="E78" s="97" t="s">
        <v>141</v>
      </c>
      <c r="F78" s="87">
        <v>1</v>
      </c>
      <c r="H78" s="88" t="s">
        <v>120</v>
      </c>
      <c r="I78" s="89">
        <f t="shared" si="61"/>
        <v>0</v>
      </c>
      <c r="J78" s="90">
        <f t="shared" si="62"/>
        <v>1</v>
      </c>
      <c r="K78" s="91">
        <f t="shared" si="63"/>
        <v>0</v>
      </c>
      <c r="L78" s="92">
        <f t="shared" si="64"/>
        <v>0</v>
      </c>
      <c r="M78" s="93">
        <f t="shared" si="65"/>
        <v>0</v>
      </c>
      <c r="N78" s="94">
        <f t="shared" si="66"/>
        <v>0</v>
      </c>
      <c r="O78" s="94">
        <f t="shared" si="67"/>
        <v>0</v>
      </c>
      <c r="P78" s="92">
        <f t="shared" si="68"/>
        <v>0</v>
      </c>
      <c r="Q78" s="95">
        <f t="shared" si="69"/>
        <v>0</v>
      </c>
      <c r="R78" s="112"/>
    </row>
    <row r="79" spans="1:18" x14ac:dyDescent="0.3">
      <c r="A79" s="83" t="str">
        <f>IF(TRIM(H79)&lt;&gt;"",COUNTA(H$9:$H79)&amp;"","")</f>
        <v>57</v>
      </c>
      <c r="B79" s="84"/>
      <c r="C79" s="84"/>
      <c r="D79" s="85"/>
      <c r="E79" s="97" t="s">
        <v>142</v>
      </c>
      <c r="F79" s="87">
        <v>4</v>
      </c>
      <c r="H79" s="88" t="s">
        <v>120</v>
      </c>
      <c r="I79" s="89">
        <f t="shared" si="61"/>
        <v>0</v>
      </c>
      <c r="J79" s="90">
        <f t="shared" si="62"/>
        <v>4</v>
      </c>
      <c r="K79" s="91">
        <f t="shared" si="63"/>
        <v>0</v>
      </c>
      <c r="L79" s="92">
        <f t="shared" si="64"/>
        <v>0</v>
      </c>
      <c r="M79" s="93">
        <f t="shared" si="65"/>
        <v>0</v>
      </c>
      <c r="N79" s="94">
        <f t="shared" si="66"/>
        <v>0</v>
      </c>
      <c r="O79" s="94">
        <f t="shared" si="67"/>
        <v>0</v>
      </c>
      <c r="P79" s="92">
        <f t="shared" si="68"/>
        <v>0</v>
      </c>
      <c r="Q79" s="95">
        <f t="shared" si="69"/>
        <v>0</v>
      </c>
      <c r="R79" s="112"/>
    </row>
    <row r="80" spans="1:18" x14ac:dyDescent="0.3">
      <c r="A80" s="83" t="str">
        <f>IF(TRIM(H80)&lt;&gt;"",COUNTA(H$9:$H80)&amp;"","")</f>
        <v>58</v>
      </c>
      <c r="B80" s="84"/>
      <c r="C80" s="84"/>
      <c r="D80" s="85"/>
      <c r="E80" s="97" t="s">
        <v>143</v>
      </c>
      <c r="F80" s="87">
        <v>16</v>
      </c>
      <c r="H80" s="88" t="s">
        <v>120</v>
      </c>
      <c r="I80" s="89">
        <f t="shared" si="61"/>
        <v>0</v>
      </c>
      <c r="J80" s="90">
        <f t="shared" si="62"/>
        <v>16</v>
      </c>
      <c r="K80" s="91">
        <f t="shared" si="63"/>
        <v>0</v>
      </c>
      <c r="L80" s="92">
        <f t="shared" si="64"/>
        <v>0</v>
      </c>
      <c r="M80" s="93">
        <f t="shared" si="65"/>
        <v>0</v>
      </c>
      <c r="N80" s="94">
        <f t="shared" si="66"/>
        <v>0</v>
      </c>
      <c r="O80" s="94">
        <f t="shared" si="67"/>
        <v>0</v>
      </c>
      <c r="P80" s="92">
        <f t="shared" si="68"/>
        <v>0</v>
      </c>
      <c r="Q80" s="95">
        <f t="shared" si="69"/>
        <v>0</v>
      </c>
      <c r="R80" s="112"/>
    </row>
    <row r="81" spans="1:18" x14ac:dyDescent="0.3">
      <c r="A81" s="83" t="str">
        <f>IF(TRIM(H81)&lt;&gt;"",COUNTA(H$9:$H81)&amp;"","")</f>
        <v>59</v>
      </c>
      <c r="B81" s="84"/>
      <c r="C81" s="84"/>
      <c r="D81" s="85"/>
      <c r="E81" s="97" t="s">
        <v>144</v>
      </c>
      <c r="F81" s="87">
        <v>1</v>
      </c>
      <c r="H81" s="88" t="s">
        <v>120</v>
      </c>
      <c r="I81" s="89">
        <f t="shared" si="61"/>
        <v>0</v>
      </c>
      <c r="J81" s="90">
        <f t="shared" si="62"/>
        <v>1</v>
      </c>
      <c r="K81" s="91">
        <f t="shared" si="63"/>
        <v>0</v>
      </c>
      <c r="L81" s="92">
        <f t="shared" si="64"/>
        <v>0</v>
      </c>
      <c r="M81" s="93">
        <f t="shared" si="65"/>
        <v>0</v>
      </c>
      <c r="N81" s="94">
        <f t="shared" si="66"/>
        <v>0</v>
      </c>
      <c r="O81" s="94">
        <f t="shared" si="67"/>
        <v>0</v>
      </c>
      <c r="P81" s="92">
        <f t="shared" si="68"/>
        <v>0</v>
      </c>
      <c r="Q81" s="95">
        <f t="shared" si="69"/>
        <v>0</v>
      </c>
      <c r="R81" s="112"/>
    </row>
    <row r="82" spans="1:18" x14ac:dyDescent="0.3">
      <c r="A82" s="83" t="str">
        <f>IF(TRIM(H82)&lt;&gt;"",COUNTA(H$9:$H82)&amp;"","")</f>
        <v>60</v>
      </c>
      <c r="B82" s="84"/>
      <c r="C82" s="84"/>
      <c r="D82" s="85"/>
      <c r="E82" s="97" t="s">
        <v>145</v>
      </c>
      <c r="F82" s="87">
        <v>1</v>
      </c>
      <c r="H82" s="88" t="s">
        <v>120</v>
      </c>
      <c r="I82" s="89">
        <f t="shared" si="61"/>
        <v>0</v>
      </c>
      <c r="J82" s="90">
        <f t="shared" si="62"/>
        <v>1</v>
      </c>
      <c r="K82" s="91">
        <f t="shared" si="63"/>
        <v>0</v>
      </c>
      <c r="L82" s="92">
        <f t="shared" si="64"/>
        <v>0</v>
      </c>
      <c r="M82" s="93">
        <f t="shared" si="65"/>
        <v>0</v>
      </c>
      <c r="N82" s="94">
        <f t="shared" si="66"/>
        <v>0</v>
      </c>
      <c r="O82" s="94">
        <f t="shared" si="67"/>
        <v>0</v>
      </c>
      <c r="P82" s="92">
        <f t="shared" si="68"/>
        <v>0</v>
      </c>
      <c r="Q82" s="95">
        <f t="shared" si="69"/>
        <v>0</v>
      </c>
      <c r="R82" s="112"/>
    </row>
    <row r="83" spans="1:18" x14ac:dyDescent="0.3">
      <c r="A83" s="83" t="str">
        <f>IF(TRIM(H83)&lt;&gt;"",COUNTA(H$9:$H83)&amp;"","")</f>
        <v/>
      </c>
      <c r="B83" s="84"/>
      <c r="C83" s="84"/>
      <c r="D83" s="85"/>
      <c r="E83" s="97"/>
      <c r="F83" s="87"/>
      <c r="H83" s="88"/>
      <c r="I83" s="89" t="str">
        <f t="shared" si="61"/>
        <v/>
      </c>
      <c r="J83" s="90" t="str">
        <f t="shared" si="62"/>
        <v/>
      </c>
      <c r="K83" s="91" t="str">
        <f t="shared" si="63"/>
        <v/>
      </c>
      <c r="L83" s="92" t="str">
        <f t="shared" si="64"/>
        <v/>
      </c>
      <c r="M83" s="93" t="str">
        <f t="shared" si="65"/>
        <v/>
      </c>
      <c r="N83" s="94" t="str">
        <f t="shared" si="66"/>
        <v/>
      </c>
      <c r="O83" s="94" t="str">
        <f t="shared" si="67"/>
        <v/>
      </c>
      <c r="P83" s="92" t="str">
        <f t="shared" si="68"/>
        <v/>
      </c>
      <c r="Q83" s="95" t="str">
        <f t="shared" si="69"/>
        <v/>
      </c>
      <c r="R83" s="112"/>
    </row>
    <row r="84" spans="1:18" x14ac:dyDescent="0.3">
      <c r="A84" s="83" t="str">
        <f>IF(TRIM(H84)&lt;&gt;"",COUNTA(H$9:$H84)&amp;"","")</f>
        <v/>
      </c>
      <c r="B84" s="84"/>
      <c r="C84" s="84"/>
      <c r="D84" s="85"/>
      <c r="E84" s="116" t="s">
        <v>146</v>
      </c>
      <c r="F84" s="87"/>
      <c r="H84" s="88"/>
      <c r="I84" s="89" t="str">
        <f t="shared" si="61"/>
        <v/>
      </c>
      <c r="J84" s="90" t="str">
        <f t="shared" si="62"/>
        <v/>
      </c>
      <c r="K84" s="91" t="str">
        <f t="shared" si="63"/>
        <v/>
      </c>
      <c r="L84" s="92" t="str">
        <f t="shared" si="64"/>
        <v/>
      </c>
      <c r="M84" s="93" t="str">
        <f t="shared" si="65"/>
        <v/>
      </c>
      <c r="N84" s="94" t="str">
        <f t="shared" si="66"/>
        <v/>
      </c>
      <c r="O84" s="94" t="str">
        <f t="shared" si="67"/>
        <v/>
      </c>
      <c r="P84" s="92" t="str">
        <f t="shared" si="68"/>
        <v/>
      </c>
      <c r="Q84" s="95" t="str">
        <f t="shared" si="69"/>
        <v/>
      </c>
      <c r="R84" s="112"/>
    </row>
    <row r="85" spans="1:18" x14ac:dyDescent="0.3">
      <c r="A85" s="83" t="str">
        <f>IF(TRIM(H85)&lt;&gt;"",COUNTA(H$9:$H85)&amp;"","")</f>
        <v>61</v>
      </c>
      <c r="B85" s="84"/>
      <c r="C85" s="84"/>
      <c r="D85" s="85"/>
      <c r="E85" s="144" t="s">
        <v>147</v>
      </c>
      <c r="F85" s="87">
        <v>1</v>
      </c>
      <c r="H85" s="88" t="s">
        <v>120</v>
      </c>
      <c r="I85" s="89">
        <f t="shared" si="61"/>
        <v>0</v>
      </c>
      <c r="J85" s="90">
        <f t="shared" si="62"/>
        <v>1</v>
      </c>
      <c r="K85" s="91">
        <f t="shared" si="63"/>
        <v>0</v>
      </c>
      <c r="L85" s="92">
        <f t="shared" si="64"/>
        <v>0</v>
      </c>
      <c r="M85" s="93">
        <f t="shared" si="65"/>
        <v>0</v>
      </c>
      <c r="N85" s="94">
        <f t="shared" si="66"/>
        <v>0</v>
      </c>
      <c r="O85" s="94">
        <f t="shared" si="67"/>
        <v>0</v>
      </c>
      <c r="P85" s="92">
        <f t="shared" si="68"/>
        <v>0</v>
      </c>
      <c r="Q85" s="95">
        <f t="shared" si="69"/>
        <v>0</v>
      </c>
      <c r="R85" s="112"/>
    </row>
    <row r="86" spans="1:18" x14ac:dyDescent="0.3">
      <c r="A86" s="83" t="str">
        <f>IF(TRIM(H86)&lt;&gt;"",COUNTA(H$9:$H86)&amp;"","")</f>
        <v>62</v>
      </c>
      <c r="B86" s="84"/>
      <c r="C86" s="84"/>
      <c r="D86" s="85"/>
      <c r="E86" s="144" t="s">
        <v>148</v>
      </c>
      <c r="F86" s="87">
        <v>1</v>
      </c>
      <c r="H86" s="88" t="s">
        <v>120</v>
      </c>
      <c r="I86" s="89">
        <f t="shared" si="61"/>
        <v>0</v>
      </c>
      <c r="J86" s="90">
        <f t="shared" si="62"/>
        <v>1</v>
      </c>
      <c r="K86" s="91">
        <f t="shared" si="63"/>
        <v>0</v>
      </c>
      <c r="L86" s="92">
        <f t="shared" si="64"/>
        <v>0</v>
      </c>
      <c r="M86" s="93">
        <f t="shared" si="65"/>
        <v>0</v>
      </c>
      <c r="N86" s="94">
        <f t="shared" si="66"/>
        <v>0</v>
      </c>
      <c r="O86" s="94">
        <f t="shared" si="67"/>
        <v>0</v>
      </c>
      <c r="P86" s="92">
        <f t="shared" si="68"/>
        <v>0</v>
      </c>
      <c r="Q86" s="95">
        <f t="shared" si="69"/>
        <v>0</v>
      </c>
      <c r="R86" s="112"/>
    </row>
    <row r="87" spans="1:18" x14ac:dyDescent="0.3">
      <c r="A87" s="83" t="str">
        <f>IF(TRIM(H87)&lt;&gt;"",COUNTA(H$9:$H87)&amp;"","")</f>
        <v>63</v>
      </c>
      <c r="B87" s="84"/>
      <c r="C87" s="84"/>
      <c r="D87" s="85"/>
      <c r="E87" s="144" t="s">
        <v>149</v>
      </c>
      <c r="F87" s="87">
        <v>1</v>
      </c>
      <c r="H87" s="88" t="s">
        <v>120</v>
      </c>
      <c r="I87" s="89">
        <f t="shared" si="61"/>
        <v>0</v>
      </c>
      <c r="J87" s="90">
        <f t="shared" si="62"/>
        <v>1</v>
      </c>
      <c r="K87" s="91">
        <f t="shared" si="63"/>
        <v>0</v>
      </c>
      <c r="L87" s="92">
        <f t="shared" si="64"/>
        <v>0</v>
      </c>
      <c r="M87" s="93">
        <f t="shared" si="65"/>
        <v>0</v>
      </c>
      <c r="N87" s="94">
        <f t="shared" si="66"/>
        <v>0</v>
      </c>
      <c r="O87" s="94">
        <f t="shared" si="67"/>
        <v>0</v>
      </c>
      <c r="P87" s="92">
        <f t="shared" si="68"/>
        <v>0</v>
      </c>
      <c r="Q87" s="95">
        <f t="shared" si="69"/>
        <v>0</v>
      </c>
      <c r="R87" s="112"/>
    </row>
    <row r="88" spans="1:18" x14ac:dyDescent="0.3">
      <c r="A88" s="83" t="str">
        <f>IF(TRIM(H88)&lt;&gt;"",COUNTA(H$9:$H88)&amp;"","")</f>
        <v>64</v>
      </c>
      <c r="B88" s="84"/>
      <c r="C88" s="84"/>
      <c r="D88" s="85"/>
      <c r="E88" s="144" t="s">
        <v>150</v>
      </c>
      <c r="F88" s="87">
        <v>1</v>
      </c>
      <c r="H88" s="88" t="s">
        <v>120</v>
      </c>
      <c r="I88" s="89">
        <f t="shared" si="61"/>
        <v>0</v>
      </c>
      <c r="J88" s="90">
        <f t="shared" si="62"/>
        <v>1</v>
      </c>
      <c r="K88" s="91">
        <f t="shared" si="63"/>
        <v>0</v>
      </c>
      <c r="L88" s="92">
        <f t="shared" si="64"/>
        <v>0</v>
      </c>
      <c r="M88" s="93">
        <f t="shared" si="65"/>
        <v>0</v>
      </c>
      <c r="N88" s="94">
        <f t="shared" si="66"/>
        <v>0</v>
      </c>
      <c r="O88" s="94">
        <f t="shared" si="67"/>
        <v>0</v>
      </c>
      <c r="P88" s="92">
        <f t="shared" si="68"/>
        <v>0</v>
      </c>
      <c r="Q88" s="95">
        <f t="shared" si="69"/>
        <v>0</v>
      </c>
      <c r="R88" s="112"/>
    </row>
    <row r="89" spans="1:18" x14ac:dyDescent="0.3">
      <c r="A89" s="83" t="str">
        <f>IF(TRIM(H89)&lt;&gt;"",COUNTA(H$9:$H89)&amp;"","")</f>
        <v>65</v>
      </c>
      <c r="B89" s="84"/>
      <c r="C89" s="84"/>
      <c r="D89" s="85"/>
      <c r="E89" s="144" t="s">
        <v>151</v>
      </c>
      <c r="F89" s="87">
        <v>1</v>
      </c>
      <c r="H89" s="88" t="s">
        <v>120</v>
      </c>
      <c r="I89" s="89">
        <f t="shared" si="61"/>
        <v>0</v>
      </c>
      <c r="J89" s="90">
        <f t="shared" si="62"/>
        <v>1</v>
      </c>
      <c r="K89" s="91">
        <f t="shared" si="63"/>
        <v>0</v>
      </c>
      <c r="L89" s="92">
        <f t="shared" si="64"/>
        <v>0</v>
      </c>
      <c r="M89" s="93">
        <f t="shared" si="65"/>
        <v>0</v>
      </c>
      <c r="N89" s="94">
        <f t="shared" si="66"/>
        <v>0</v>
      </c>
      <c r="O89" s="94">
        <f t="shared" si="67"/>
        <v>0</v>
      </c>
      <c r="P89" s="92">
        <f t="shared" si="68"/>
        <v>0</v>
      </c>
      <c r="Q89" s="95">
        <f t="shared" si="69"/>
        <v>0</v>
      </c>
      <c r="R89" s="112"/>
    </row>
    <row r="90" spans="1:18" x14ac:dyDescent="0.3">
      <c r="A90" s="83" t="str">
        <f>IF(TRIM(H90)&lt;&gt;"",COUNTA(H$9:$H90)&amp;"","")</f>
        <v>66</v>
      </c>
      <c r="B90" s="84"/>
      <c r="C90" s="84"/>
      <c r="D90" s="85"/>
      <c r="E90" s="144" t="s">
        <v>152</v>
      </c>
      <c r="F90" s="87">
        <v>1</v>
      </c>
      <c r="H90" s="88" t="s">
        <v>120</v>
      </c>
      <c r="I90" s="89">
        <f t="shared" si="61"/>
        <v>0</v>
      </c>
      <c r="J90" s="90">
        <f t="shared" si="62"/>
        <v>1</v>
      </c>
      <c r="K90" s="91">
        <f t="shared" si="63"/>
        <v>0</v>
      </c>
      <c r="L90" s="92">
        <f t="shared" si="64"/>
        <v>0</v>
      </c>
      <c r="M90" s="93">
        <f t="shared" si="65"/>
        <v>0</v>
      </c>
      <c r="N90" s="94">
        <f t="shared" si="66"/>
        <v>0</v>
      </c>
      <c r="O90" s="94">
        <f t="shared" si="67"/>
        <v>0</v>
      </c>
      <c r="P90" s="92">
        <f t="shared" si="68"/>
        <v>0</v>
      </c>
      <c r="Q90" s="95">
        <f t="shared" si="69"/>
        <v>0</v>
      </c>
      <c r="R90" s="112"/>
    </row>
    <row r="91" spans="1:18" x14ac:dyDescent="0.3">
      <c r="A91" s="83" t="str">
        <f>IF(TRIM(H91)&lt;&gt;"",COUNTA(H$9:$H91)&amp;"","")</f>
        <v/>
      </c>
      <c r="B91" s="84"/>
      <c r="C91" s="84"/>
      <c r="D91" s="85"/>
      <c r="E91" s="97"/>
      <c r="F91" s="87"/>
      <c r="H91" s="88"/>
      <c r="I91" s="89" t="str">
        <f t="shared" si="61"/>
        <v/>
      </c>
      <c r="J91" s="90" t="str">
        <f t="shared" si="62"/>
        <v/>
      </c>
      <c r="K91" s="91" t="str">
        <f t="shared" si="63"/>
        <v/>
      </c>
      <c r="L91" s="92" t="str">
        <f t="shared" si="64"/>
        <v/>
      </c>
      <c r="M91" s="93" t="str">
        <f t="shared" si="65"/>
        <v/>
      </c>
      <c r="N91" s="94" t="str">
        <f t="shared" si="66"/>
        <v/>
      </c>
      <c r="O91" s="94" t="str">
        <f t="shared" si="67"/>
        <v/>
      </c>
      <c r="P91" s="92" t="str">
        <f t="shared" si="68"/>
        <v/>
      </c>
      <c r="Q91" s="95" t="str">
        <f t="shared" si="69"/>
        <v/>
      </c>
      <c r="R91" s="112"/>
    </row>
    <row r="92" spans="1:18" x14ac:dyDescent="0.3">
      <c r="A92" s="83" t="str">
        <f>IF(TRIM(H92)&lt;&gt;"",COUNTA(H$9:$H92)&amp;"","")</f>
        <v/>
      </c>
      <c r="B92" s="84"/>
      <c r="C92" s="84"/>
      <c r="D92" s="85"/>
      <c r="E92" s="116" t="s">
        <v>72</v>
      </c>
      <c r="F92" s="87"/>
      <c r="H92" s="88"/>
      <c r="I92" s="89" t="str">
        <f t="shared" si="36"/>
        <v/>
      </c>
      <c r="J92" s="90" t="str">
        <f t="shared" si="37"/>
        <v/>
      </c>
      <c r="K92" s="91" t="str">
        <f t="shared" si="38"/>
        <v/>
      </c>
      <c r="L92" s="92" t="str">
        <f t="shared" si="39"/>
        <v/>
      </c>
      <c r="M92" s="93" t="str">
        <f t="shared" si="40"/>
        <v/>
      </c>
      <c r="N92" s="94" t="str">
        <f t="shared" si="41"/>
        <v/>
      </c>
      <c r="O92" s="94" t="str">
        <f t="shared" si="42"/>
        <v/>
      </c>
      <c r="P92" s="92" t="str">
        <f t="shared" si="43"/>
        <v/>
      </c>
      <c r="Q92" s="95" t="str">
        <f t="shared" si="44"/>
        <v/>
      </c>
      <c r="R92" s="112"/>
    </row>
    <row r="93" spans="1:18" x14ac:dyDescent="0.3">
      <c r="A93" s="83" t="str">
        <f>IF(TRIM(H93)&lt;&gt;"",COUNTA(H$9:$H93)&amp;"","")</f>
        <v>67</v>
      </c>
      <c r="B93" s="84"/>
      <c r="C93" s="84"/>
      <c r="D93" s="85"/>
      <c r="E93" s="144" t="s">
        <v>153</v>
      </c>
      <c r="F93" s="87">
        <v>1</v>
      </c>
      <c r="H93" s="88" t="s">
        <v>120</v>
      </c>
      <c r="I93" s="89">
        <f t="shared" ref="I93:I97" si="70">IF(F93=0,"",0)</f>
        <v>0</v>
      </c>
      <c r="J93" s="90">
        <f t="shared" ref="J93:J97" si="71">IF(F93=0,"",F93+(F93*I93))</f>
        <v>1</v>
      </c>
      <c r="K93" s="91">
        <f t="shared" ref="K93:K97" si="72">IF(F93=0,"",0)</f>
        <v>0</v>
      </c>
      <c r="L93" s="92">
        <f t="shared" ref="L93:L97" si="73">IF(F93=0,"",K93*J93)</f>
        <v>0</v>
      </c>
      <c r="M93" s="93">
        <f t="shared" ref="M93:M97" si="74">IF(F93=0,"",M$7)</f>
        <v>0</v>
      </c>
      <c r="N93" s="94">
        <f t="shared" ref="N93:N97" si="75">IF(F93=0,"",0)</f>
        <v>0</v>
      </c>
      <c r="O93" s="94">
        <f t="shared" ref="O93:O97" si="76">IF(F93=0,"",N93*J93)</f>
        <v>0</v>
      </c>
      <c r="P93" s="92">
        <f t="shared" ref="P93:P97" si="77">IF(F93=0,"",O93*M93)</f>
        <v>0</v>
      </c>
      <c r="Q93" s="95">
        <f t="shared" ref="Q93:Q97" si="78">IF(F93=0,"",L93+P93)</f>
        <v>0</v>
      </c>
      <c r="R93" s="112"/>
    </row>
    <row r="94" spans="1:18" x14ac:dyDescent="0.3">
      <c r="A94" s="83" t="str">
        <f>IF(TRIM(H94)&lt;&gt;"",COUNTA(H$9:$H94)&amp;"","")</f>
        <v>68</v>
      </c>
      <c r="B94" s="84"/>
      <c r="C94" s="84"/>
      <c r="D94" s="85"/>
      <c r="E94" s="144" t="s">
        <v>154</v>
      </c>
      <c r="F94" s="87">
        <v>1</v>
      </c>
      <c r="H94" s="88" t="s">
        <v>120</v>
      </c>
      <c r="I94" s="89">
        <f t="shared" si="70"/>
        <v>0</v>
      </c>
      <c r="J94" s="90">
        <f t="shared" si="71"/>
        <v>1</v>
      </c>
      <c r="K94" s="91">
        <f t="shared" si="72"/>
        <v>0</v>
      </c>
      <c r="L94" s="92">
        <f t="shared" si="73"/>
        <v>0</v>
      </c>
      <c r="M94" s="93">
        <f t="shared" si="74"/>
        <v>0</v>
      </c>
      <c r="N94" s="94">
        <f t="shared" si="75"/>
        <v>0</v>
      </c>
      <c r="O94" s="94">
        <f t="shared" si="76"/>
        <v>0</v>
      </c>
      <c r="P94" s="92">
        <f t="shared" si="77"/>
        <v>0</v>
      </c>
      <c r="Q94" s="95">
        <f t="shared" si="78"/>
        <v>0</v>
      </c>
      <c r="R94" s="112"/>
    </row>
    <row r="95" spans="1:18" x14ac:dyDescent="0.3">
      <c r="A95" s="83" t="str">
        <f>IF(TRIM(H95)&lt;&gt;"",COUNTA(H$9:$H95)&amp;"","")</f>
        <v>69</v>
      </c>
      <c r="B95" s="84"/>
      <c r="C95" s="84"/>
      <c r="D95" s="85"/>
      <c r="E95" s="144" t="s">
        <v>155</v>
      </c>
      <c r="F95" s="87">
        <v>1</v>
      </c>
      <c r="H95" s="88" t="s">
        <v>120</v>
      </c>
      <c r="I95" s="89">
        <f t="shared" si="70"/>
        <v>0</v>
      </c>
      <c r="J95" s="90">
        <f t="shared" si="71"/>
        <v>1</v>
      </c>
      <c r="K95" s="91">
        <f t="shared" si="72"/>
        <v>0</v>
      </c>
      <c r="L95" s="92">
        <f t="shared" si="73"/>
        <v>0</v>
      </c>
      <c r="M95" s="93">
        <f t="shared" si="74"/>
        <v>0</v>
      </c>
      <c r="N95" s="94">
        <f t="shared" si="75"/>
        <v>0</v>
      </c>
      <c r="O95" s="94">
        <f t="shared" si="76"/>
        <v>0</v>
      </c>
      <c r="P95" s="92">
        <f t="shared" si="77"/>
        <v>0</v>
      </c>
      <c r="Q95" s="95">
        <f t="shared" si="78"/>
        <v>0</v>
      </c>
      <c r="R95" s="112"/>
    </row>
    <row r="96" spans="1:18" x14ac:dyDescent="0.3">
      <c r="A96" s="83" t="str">
        <f>IF(TRIM(H96)&lt;&gt;"",COUNTA(H$9:$H96)&amp;"","")</f>
        <v>70</v>
      </c>
      <c r="B96" s="84"/>
      <c r="C96" s="84"/>
      <c r="D96" s="85"/>
      <c r="E96" s="144" t="s">
        <v>156</v>
      </c>
      <c r="F96" s="87">
        <v>1</v>
      </c>
      <c r="H96" s="88" t="s">
        <v>120</v>
      </c>
      <c r="I96" s="89">
        <f t="shared" si="70"/>
        <v>0</v>
      </c>
      <c r="J96" s="90">
        <f t="shared" si="71"/>
        <v>1</v>
      </c>
      <c r="K96" s="91">
        <f t="shared" si="72"/>
        <v>0</v>
      </c>
      <c r="L96" s="92">
        <f t="shared" si="73"/>
        <v>0</v>
      </c>
      <c r="M96" s="93">
        <f t="shared" si="74"/>
        <v>0</v>
      </c>
      <c r="N96" s="94">
        <f t="shared" si="75"/>
        <v>0</v>
      </c>
      <c r="O96" s="94">
        <f t="shared" si="76"/>
        <v>0</v>
      </c>
      <c r="P96" s="92">
        <f t="shared" si="77"/>
        <v>0</v>
      </c>
      <c r="Q96" s="95">
        <f t="shared" si="78"/>
        <v>0</v>
      </c>
      <c r="R96" s="112"/>
    </row>
    <row r="97" spans="1:18" x14ac:dyDescent="0.3">
      <c r="A97" s="83" t="str">
        <f>IF(TRIM(H97)&lt;&gt;"",COUNTA(H$9:$H97)&amp;"","")</f>
        <v>71</v>
      </c>
      <c r="B97" s="84"/>
      <c r="C97" s="84"/>
      <c r="D97" s="85"/>
      <c r="E97" s="144" t="s">
        <v>157</v>
      </c>
      <c r="F97" s="87">
        <v>1</v>
      </c>
      <c r="H97" s="88" t="s">
        <v>120</v>
      </c>
      <c r="I97" s="89">
        <f t="shared" si="70"/>
        <v>0</v>
      </c>
      <c r="J97" s="90">
        <f t="shared" si="71"/>
        <v>1</v>
      </c>
      <c r="K97" s="91">
        <f t="shared" si="72"/>
        <v>0</v>
      </c>
      <c r="L97" s="92">
        <f t="shared" si="73"/>
        <v>0</v>
      </c>
      <c r="M97" s="93">
        <f t="shared" si="74"/>
        <v>0</v>
      </c>
      <c r="N97" s="94">
        <f t="shared" si="75"/>
        <v>0</v>
      </c>
      <c r="O97" s="94">
        <f t="shared" si="76"/>
        <v>0</v>
      </c>
      <c r="P97" s="92">
        <f t="shared" si="77"/>
        <v>0</v>
      </c>
      <c r="Q97" s="95">
        <f t="shared" si="78"/>
        <v>0</v>
      </c>
      <c r="R97" s="112"/>
    </row>
    <row r="98" spans="1:18" x14ac:dyDescent="0.3">
      <c r="A98" s="83" t="str">
        <f>IF(TRIM(H98)&lt;&gt;"",COUNTA(H$9:$H98)&amp;"","")</f>
        <v>72</v>
      </c>
      <c r="B98" s="84"/>
      <c r="C98" s="84"/>
      <c r="D98" s="85"/>
      <c r="E98" s="144" t="s">
        <v>158</v>
      </c>
      <c r="F98" s="87">
        <v>1</v>
      </c>
      <c r="H98" s="88" t="s">
        <v>120</v>
      </c>
      <c r="I98" s="89">
        <f t="shared" si="36"/>
        <v>0</v>
      </c>
      <c r="J98" s="90">
        <f t="shared" si="37"/>
        <v>1</v>
      </c>
      <c r="K98" s="91">
        <f t="shared" si="38"/>
        <v>0</v>
      </c>
      <c r="L98" s="92">
        <f t="shared" si="39"/>
        <v>0</v>
      </c>
      <c r="M98" s="93">
        <f t="shared" si="40"/>
        <v>0</v>
      </c>
      <c r="N98" s="94">
        <f t="shared" si="41"/>
        <v>0</v>
      </c>
      <c r="O98" s="94">
        <f t="shared" si="42"/>
        <v>0</v>
      </c>
      <c r="P98" s="92">
        <f t="shared" si="43"/>
        <v>0</v>
      </c>
      <c r="Q98" s="95">
        <f t="shared" si="44"/>
        <v>0</v>
      </c>
      <c r="R98" s="112"/>
    </row>
    <row r="99" spans="1:18" x14ac:dyDescent="0.3">
      <c r="A99" s="83" t="str">
        <f>IF(TRIM(H99)&lt;&gt;"",COUNTA(H$9:$H99)&amp;"","")</f>
        <v>73</v>
      </c>
      <c r="B99" s="84"/>
      <c r="C99" s="84"/>
      <c r="D99" s="85"/>
      <c r="E99" s="144" t="s">
        <v>159</v>
      </c>
      <c r="F99" s="87">
        <v>1</v>
      </c>
      <c r="H99" s="88" t="s">
        <v>120</v>
      </c>
      <c r="I99" s="89">
        <f t="shared" si="36"/>
        <v>0</v>
      </c>
      <c r="J99" s="90">
        <f t="shared" si="37"/>
        <v>1</v>
      </c>
      <c r="K99" s="91">
        <f t="shared" si="38"/>
        <v>0</v>
      </c>
      <c r="L99" s="92">
        <f t="shared" si="39"/>
        <v>0</v>
      </c>
      <c r="M99" s="93">
        <f t="shared" si="40"/>
        <v>0</v>
      </c>
      <c r="N99" s="94">
        <f t="shared" si="41"/>
        <v>0</v>
      </c>
      <c r="O99" s="94">
        <f t="shared" si="42"/>
        <v>0</v>
      </c>
      <c r="P99" s="92">
        <f t="shared" si="43"/>
        <v>0</v>
      </c>
      <c r="Q99" s="95">
        <f t="shared" si="44"/>
        <v>0</v>
      </c>
      <c r="R99" s="112"/>
    </row>
    <row r="100" spans="1:18" x14ac:dyDescent="0.3">
      <c r="A100" s="83" t="str">
        <f>IF(TRIM(H100)&lt;&gt;"",COUNTA(H$9:$H100)&amp;"","")</f>
        <v>74</v>
      </c>
      <c r="B100" s="84"/>
      <c r="C100" s="84"/>
      <c r="D100" s="85"/>
      <c r="E100" s="144" t="s">
        <v>160</v>
      </c>
      <c r="F100" s="87">
        <v>1</v>
      </c>
      <c r="H100" s="88" t="s">
        <v>120</v>
      </c>
      <c r="I100" s="89">
        <f t="shared" ref="I100:I101" si="79">IF(F100=0,"",0)</f>
        <v>0</v>
      </c>
      <c r="J100" s="90">
        <f t="shared" ref="J100:J101" si="80">IF(F100=0,"",F100+(F100*I100))</f>
        <v>1</v>
      </c>
      <c r="K100" s="91">
        <f t="shared" ref="K100:K101" si="81">IF(F100=0,"",0)</f>
        <v>0</v>
      </c>
      <c r="L100" s="92">
        <f t="shared" ref="L100:L101" si="82">IF(F100=0,"",K100*J100)</f>
        <v>0</v>
      </c>
      <c r="M100" s="93">
        <f t="shared" ref="M100:M101" si="83">IF(F100=0,"",M$7)</f>
        <v>0</v>
      </c>
      <c r="N100" s="94">
        <f t="shared" ref="N100:N101" si="84">IF(F100=0,"",0)</f>
        <v>0</v>
      </c>
      <c r="O100" s="94">
        <f t="shared" ref="O100:O101" si="85">IF(F100=0,"",N100*J100)</f>
        <v>0</v>
      </c>
      <c r="P100" s="92">
        <f t="shared" ref="P100:P101" si="86">IF(F100=0,"",O100*M100)</f>
        <v>0</v>
      </c>
      <c r="Q100" s="95">
        <f t="shared" ref="Q100:Q101" si="87">IF(F100=0,"",L100+P100)</f>
        <v>0</v>
      </c>
      <c r="R100" s="112"/>
    </row>
    <row r="101" spans="1:18" x14ac:dyDescent="0.3">
      <c r="A101" s="83" t="str">
        <f>IF(TRIM(H101)&lt;&gt;"",COUNTA(H$9:$H101)&amp;"","")</f>
        <v>75</v>
      </c>
      <c r="B101" s="84"/>
      <c r="C101" s="84"/>
      <c r="D101" s="85"/>
      <c r="E101" s="144" t="s">
        <v>161</v>
      </c>
      <c r="F101" s="87">
        <v>1</v>
      </c>
      <c r="H101" s="88" t="s">
        <v>120</v>
      </c>
      <c r="I101" s="89">
        <f t="shared" si="79"/>
        <v>0</v>
      </c>
      <c r="J101" s="90">
        <f t="shared" si="80"/>
        <v>1</v>
      </c>
      <c r="K101" s="91">
        <f t="shared" si="81"/>
        <v>0</v>
      </c>
      <c r="L101" s="92">
        <f t="shared" si="82"/>
        <v>0</v>
      </c>
      <c r="M101" s="93">
        <f t="shared" si="83"/>
        <v>0</v>
      </c>
      <c r="N101" s="94">
        <f t="shared" si="84"/>
        <v>0</v>
      </c>
      <c r="O101" s="94">
        <f t="shared" si="85"/>
        <v>0</v>
      </c>
      <c r="P101" s="92">
        <f t="shared" si="86"/>
        <v>0</v>
      </c>
      <c r="Q101" s="95">
        <f t="shared" si="87"/>
        <v>0</v>
      </c>
      <c r="R101" s="112"/>
    </row>
    <row r="102" spans="1:18" x14ac:dyDescent="0.3">
      <c r="A102" s="83" t="str">
        <f>IF(TRIM(H102)&lt;&gt;"",COUNTA(H$9:$H102)&amp;"","")</f>
        <v/>
      </c>
      <c r="B102" s="84"/>
      <c r="C102" s="84"/>
      <c r="D102" s="85"/>
      <c r="E102" s="97"/>
      <c r="F102" s="87"/>
      <c r="H102" s="88"/>
      <c r="I102" s="89" t="str">
        <f t="shared" ref="I102" si="88">IF(F102=0,"",0)</f>
        <v/>
      </c>
      <c r="J102" s="90" t="str">
        <f t="shared" ref="J102" si="89">IF(F102=0,"",F102+(F102*I102))</f>
        <v/>
      </c>
      <c r="K102" s="91" t="str">
        <f t="shared" ref="K102" si="90">IF(F102=0,"",0)</f>
        <v/>
      </c>
      <c r="L102" s="92" t="str">
        <f t="shared" ref="L102" si="91">IF(F102=0,"",K102*J102)</f>
        <v/>
      </c>
      <c r="M102" s="93" t="str">
        <f t="shared" ref="M102" si="92">IF(F102=0,"",M$7)</f>
        <v/>
      </c>
      <c r="N102" s="94" t="str">
        <f t="shared" ref="N102" si="93">IF(F102=0,"",0)</f>
        <v/>
      </c>
      <c r="O102" s="94" t="str">
        <f t="shared" ref="O102" si="94">IF(F102=0,"",N102*J102)</f>
        <v/>
      </c>
      <c r="P102" s="92" t="str">
        <f t="shared" ref="P102" si="95">IF(F102=0,"",O102*M102)</f>
        <v/>
      </c>
      <c r="Q102" s="95" t="str">
        <f t="shared" ref="Q102" si="96">IF(F102=0,"",L102+P102)</f>
        <v/>
      </c>
      <c r="R102" s="112"/>
    </row>
    <row r="103" spans="1:18" ht="15.6" x14ac:dyDescent="0.3">
      <c r="A103" s="83" t="str">
        <f>IF(TRIM(H103)&lt;&gt;"",COUNTA(H$9:$H103)&amp;"","")</f>
        <v/>
      </c>
      <c r="B103" s="84"/>
      <c r="C103" s="84"/>
      <c r="D103" s="85"/>
      <c r="E103" s="151" t="s">
        <v>68</v>
      </c>
      <c r="F103" s="87"/>
      <c r="H103" s="88"/>
      <c r="I103" s="89" t="str">
        <f t="shared" ref="I103:I110" si="97">IF(F103=0,"",0)</f>
        <v/>
      </c>
      <c r="J103" s="90" t="str">
        <f t="shared" ref="J103:J110" si="98">IF(F103=0,"",F103+(F103*I103))</f>
        <v/>
      </c>
      <c r="K103" s="91" t="str">
        <f t="shared" ref="K103:K110" si="99">IF(F103=0,"",0)</f>
        <v/>
      </c>
      <c r="L103" s="92" t="str">
        <f t="shared" ref="L103:L110" si="100">IF(F103=0,"",K103*J103)</f>
        <v/>
      </c>
      <c r="M103" s="93" t="str">
        <f t="shared" ref="M103:M110" si="101">IF(F103=0,"",M$7)</f>
        <v/>
      </c>
      <c r="N103" s="94" t="str">
        <f t="shared" ref="N103:N110" si="102">IF(F103=0,"",0)</f>
        <v/>
      </c>
      <c r="O103" s="94" t="str">
        <f t="shared" ref="O103:O110" si="103">IF(F103=0,"",N103*J103)</f>
        <v/>
      </c>
      <c r="P103" s="92" t="str">
        <f t="shared" ref="P103:P110" si="104">IF(F103=0,"",O103*M103)</f>
        <v/>
      </c>
      <c r="Q103" s="95" t="str">
        <f t="shared" ref="Q103:Q110" si="105">IF(F103=0,"",L103+P103)</f>
        <v/>
      </c>
      <c r="R103" s="112"/>
    </row>
    <row r="104" spans="1:18" x14ac:dyDescent="0.3">
      <c r="A104" s="83" t="str">
        <f>IF(TRIM(H104)&lt;&gt;"",COUNTA(H$9:$H104)&amp;"","")</f>
        <v/>
      </c>
      <c r="B104" s="84"/>
      <c r="C104" s="84"/>
      <c r="D104" s="85"/>
      <c r="E104" s="116" t="s">
        <v>69</v>
      </c>
      <c r="F104" s="87"/>
      <c r="H104" s="88"/>
      <c r="I104" s="89" t="str">
        <f t="shared" si="97"/>
        <v/>
      </c>
      <c r="J104" s="90" t="str">
        <f t="shared" si="98"/>
        <v/>
      </c>
      <c r="K104" s="91" t="str">
        <f t="shared" si="99"/>
        <v/>
      </c>
      <c r="L104" s="92" t="str">
        <f t="shared" si="100"/>
        <v/>
      </c>
      <c r="M104" s="93" t="str">
        <f t="shared" si="101"/>
        <v/>
      </c>
      <c r="N104" s="94" t="str">
        <f t="shared" si="102"/>
        <v/>
      </c>
      <c r="O104" s="94" t="str">
        <f t="shared" si="103"/>
        <v/>
      </c>
      <c r="P104" s="92" t="str">
        <f t="shared" si="104"/>
        <v/>
      </c>
      <c r="Q104" s="95" t="str">
        <f t="shared" si="105"/>
        <v/>
      </c>
      <c r="R104" s="112"/>
    </row>
    <row r="105" spans="1:18" x14ac:dyDescent="0.3">
      <c r="A105" s="83" t="str">
        <f>IF(TRIM(H105)&lt;&gt;"",COUNTA(H$9:$H105)&amp;"","")</f>
        <v>76</v>
      </c>
      <c r="B105" s="84"/>
      <c r="C105" s="84"/>
      <c r="D105" s="85"/>
      <c r="E105" s="86" t="s">
        <v>96</v>
      </c>
      <c r="F105" s="87">
        <v>192.37</v>
      </c>
      <c r="H105" s="88" t="s">
        <v>121</v>
      </c>
      <c r="I105" s="89">
        <v>0.1</v>
      </c>
      <c r="J105" s="90">
        <f t="shared" si="98"/>
        <v>211.607</v>
      </c>
      <c r="K105" s="91">
        <f t="shared" si="99"/>
        <v>0</v>
      </c>
      <c r="L105" s="92">
        <f t="shared" si="100"/>
        <v>0</v>
      </c>
      <c r="M105" s="93">
        <f t="shared" si="101"/>
        <v>0</v>
      </c>
      <c r="N105" s="94">
        <f t="shared" si="102"/>
        <v>0</v>
      </c>
      <c r="O105" s="94">
        <f t="shared" si="103"/>
        <v>0</v>
      </c>
      <c r="P105" s="92">
        <f t="shared" si="104"/>
        <v>0</v>
      </c>
      <c r="Q105" s="95">
        <f t="shared" si="105"/>
        <v>0</v>
      </c>
      <c r="R105" s="112"/>
    </row>
    <row r="106" spans="1:18" x14ac:dyDescent="0.3">
      <c r="A106" s="83" t="str">
        <f>IF(TRIM(H106)&lt;&gt;"",COUNTA(H$9:$H106)&amp;"","")</f>
        <v/>
      </c>
      <c r="B106" s="84"/>
      <c r="C106" s="84"/>
      <c r="D106" s="85"/>
      <c r="E106" s="97"/>
      <c r="F106" s="87"/>
      <c r="H106" s="88"/>
      <c r="I106" s="89" t="str">
        <f t="shared" si="97"/>
        <v/>
      </c>
      <c r="J106" s="90" t="str">
        <f t="shared" si="98"/>
        <v/>
      </c>
      <c r="K106" s="91" t="str">
        <f t="shared" si="99"/>
        <v/>
      </c>
      <c r="L106" s="92" t="str">
        <f t="shared" si="100"/>
        <v/>
      </c>
      <c r="M106" s="93" t="str">
        <f t="shared" si="101"/>
        <v/>
      </c>
      <c r="N106" s="94" t="str">
        <f t="shared" si="102"/>
        <v/>
      </c>
      <c r="O106" s="94" t="str">
        <f t="shared" si="103"/>
        <v/>
      </c>
      <c r="P106" s="92" t="str">
        <f t="shared" si="104"/>
        <v/>
      </c>
      <c r="Q106" s="95" t="str">
        <f t="shared" si="105"/>
        <v/>
      </c>
      <c r="R106" s="112"/>
    </row>
    <row r="107" spans="1:18" x14ac:dyDescent="0.3">
      <c r="A107" s="83" t="str">
        <f>IF(TRIM(H107)&lt;&gt;"",COUNTA(H$9:$H107)&amp;"","")</f>
        <v/>
      </c>
      <c r="B107" s="84"/>
      <c r="C107" s="84"/>
      <c r="D107" s="85"/>
      <c r="E107" s="116" t="s">
        <v>163</v>
      </c>
      <c r="F107" s="87"/>
      <c r="H107" s="88"/>
      <c r="I107" s="89" t="str">
        <f t="shared" si="97"/>
        <v/>
      </c>
      <c r="J107" s="90" t="str">
        <f t="shared" si="98"/>
        <v/>
      </c>
      <c r="K107" s="91" t="str">
        <f t="shared" si="99"/>
        <v/>
      </c>
      <c r="L107" s="92" t="str">
        <f t="shared" si="100"/>
        <v/>
      </c>
      <c r="M107" s="93" t="str">
        <f t="shared" si="101"/>
        <v/>
      </c>
      <c r="N107" s="94" t="str">
        <f t="shared" si="102"/>
        <v/>
      </c>
      <c r="O107" s="94" t="str">
        <f t="shared" si="103"/>
        <v/>
      </c>
      <c r="P107" s="92" t="str">
        <f t="shared" si="104"/>
        <v/>
      </c>
      <c r="Q107" s="95" t="str">
        <f t="shared" si="105"/>
        <v/>
      </c>
      <c r="R107" s="112"/>
    </row>
    <row r="108" spans="1:18" x14ac:dyDescent="0.3">
      <c r="A108" s="83" t="str">
        <f>IF(TRIM(H108)&lt;&gt;"",COUNTA(H$9:$H108)&amp;"","")</f>
        <v>77</v>
      </c>
      <c r="B108" s="84"/>
      <c r="C108" s="84"/>
      <c r="D108" s="85"/>
      <c r="E108" s="97" t="s">
        <v>105</v>
      </c>
      <c r="F108" s="87">
        <v>577.11</v>
      </c>
      <c r="H108" s="88" t="s">
        <v>121</v>
      </c>
      <c r="I108" s="89">
        <v>0.1</v>
      </c>
      <c r="J108" s="90">
        <f t="shared" si="98"/>
        <v>634.82100000000003</v>
      </c>
      <c r="K108" s="91">
        <f t="shared" si="99"/>
        <v>0</v>
      </c>
      <c r="L108" s="92">
        <f t="shared" si="100"/>
        <v>0</v>
      </c>
      <c r="M108" s="93">
        <f t="shared" si="101"/>
        <v>0</v>
      </c>
      <c r="N108" s="94">
        <f t="shared" si="102"/>
        <v>0</v>
      </c>
      <c r="O108" s="94">
        <f t="shared" si="103"/>
        <v>0</v>
      </c>
      <c r="P108" s="92">
        <f t="shared" si="104"/>
        <v>0</v>
      </c>
      <c r="Q108" s="95">
        <f t="shared" si="105"/>
        <v>0</v>
      </c>
      <c r="R108" s="112"/>
    </row>
    <row r="109" spans="1:18" x14ac:dyDescent="0.3">
      <c r="A109" s="83" t="str">
        <f>IF(TRIM(H109)&lt;&gt;"",COUNTA(H$9:$H109)&amp;"","")</f>
        <v>78</v>
      </c>
      <c r="B109" s="84"/>
      <c r="C109" s="84"/>
      <c r="D109" s="85"/>
      <c r="E109" s="97" t="s">
        <v>162</v>
      </c>
      <c r="F109" s="87">
        <v>131.04</v>
      </c>
      <c r="H109" s="88" t="s">
        <v>121</v>
      </c>
      <c r="I109" s="89">
        <v>0.1</v>
      </c>
      <c r="J109" s="90">
        <f t="shared" si="98"/>
        <v>144.14400000000001</v>
      </c>
      <c r="K109" s="91">
        <f t="shared" si="99"/>
        <v>0</v>
      </c>
      <c r="L109" s="92">
        <f t="shared" si="100"/>
        <v>0</v>
      </c>
      <c r="M109" s="93">
        <f t="shared" si="101"/>
        <v>0</v>
      </c>
      <c r="N109" s="94">
        <f t="shared" si="102"/>
        <v>0</v>
      </c>
      <c r="O109" s="94">
        <f t="shared" si="103"/>
        <v>0</v>
      </c>
      <c r="P109" s="92">
        <f t="shared" si="104"/>
        <v>0</v>
      </c>
      <c r="Q109" s="95">
        <f t="shared" si="105"/>
        <v>0</v>
      </c>
      <c r="R109" s="112"/>
    </row>
    <row r="110" spans="1:18" x14ac:dyDescent="0.3">
      <c r="A110" s="83" t="str">
        <f>IF(TRIM(H110)&lt;&gt;"",COUNTA(H$9:$H110)&amp;"","")</f>
        <v/>
      </c>
      <c r="B110" s="84"/>
      <c r="C110" s="84"/>
      <c r="D110" s="85"/>
      <c r="E110" s="97"/>
      <c r="F110" s="87"/>
      <c r="H110" s="88"/>
      <c r="I110" s="89" t="str">
        <f t="shared" si="97"/>
        <v/>
      </c>
      <c r="J110" s="90" t="str">
        <f t="shared" si="98"/>
        <v/>
      </c>
      <c r="K110" s="91" t="str">
        <f t="shared" si="99"/>
        <v/>
      </c>
      <c r="L110" s="92" t="str">
        <f t="shared" si="100"/>
        <v/>
      </c>
      <c r="M110" s="93" t="str">
        <f t="shared" si="101"/>
        <v/>
      </c>
      <c r="N110" s="94" t="str">
        <f t="shared" si="102"/>
        <v/>
      </c>
      <c r="O110" s="94" t="str">
        <f t="shared" si="103"/>
        <v/>
      </c>
      <c r="P110" s="92" t="str">
        <f t="shared" si="104"/>
        <v/>
      </c>
      <c r="Q110" s="95" t="str">
        <f t="shared" si="105"/>
        <v/>
      </c>
      <c r="R110" s="112"/>
    </row>
    <row r="111" spans="1:18" x14ac:dyDescent="0.3">
      <c r="A111" s="83" t="str">
        <f>IF(TRIM(H111)&lt;&gt;"",COUNTA(H$9:$H111)&amp;"","")</f>
        <v/>
      </c>
      <c r="B111" s="84"/>
      <c r="C111" s="84"/>
      <c r="D111" s="85"/>
      <c r="E111" s="116" t="s">
        <v>70</v>
      </c>
      <c r="F111" s="87"/>
      <c r="H111" s="88"/>
      <c r="I111" s="89" t="str">
        <f t="shared" ref="I111:I133" si="106">IF(F111=0,"",0)</f>
        <v/>
      </c>
      <c r="J111" s="90" t="str">
        <f t="shared" ref="J111:J133" si="107">IF(F111=0,"",F111+(F111*I111))</f>
        <v/>
      </c>
      <c r="K111" s="91" t="str">
        <f t="shared" ref="K111:K133" si="108">IF(F111=0,"",0)</f>
        <v/>
      </c>
      <c r="L111" s="92" t="str">
        <f t="shared" ref="L111:L133" si="109">IF(F111=0,"",K111*J111)</f>
        <v/>
      </c>
      <c r="M111" s="93" t="str">
        <f t="shared" ref="M111:M133" si="110">IF(F111=0,"",M$7)</f>
        <v/>
      </c>
      <c r="N111" s="94" t="str">
        <f t="shared" ref="N111:N133" si="111">IF(F111=0,"",0)</f>
        <v/>
      </c>
      <c r="O111" s="94" t="str">
        <f t="shared" ref="O111:O133" si="112">IF(F111=0,"",N111*J111)</f>
        <v/>
      </c>
      <c r="P111" s="92" t="str">
        <f t="shared" ref="P111:P133" si="113">IF(F111=0,"",O111*M111)</f>
        <v/>
      </c>
      <c r="Q111" s="95" t="str">
        <f t="shared" ref="Q111:Q133" si="114">IF(F111=0,"",L111+P111)</f>
        <v/>
      </c>
      <c r="R111" s="112"/>
    </row>
    <row r="112" spans="1:18" x14ac:dyDescent="0.3">
      <c r="A112" s="83" t="str">
        <f>IF(TRIM(H112)&lt;&gt;"",COUNTA(H$9:$H112)&amp;"","")</f>
        <v>79</v>
      </c>
      <c r="B112" s="84"/>
      <c r="C112" s="84"/>
      <c r="D112" s="85"/>
      <c r="E112" s="86" t="s">
        <v>96</v>
      </c>
      <c r="F112" s="87">
        <v>1339.88</v>
      </c>
      <c r="H112" s="88" t="s">
        <v>121</v>
      </c>
      <c r="I112" s="89">
        <v>0.1</v>
      </c>
      <c r="J112" s="90">
        <f t="shared" si="107"/>
        <v>1473.8680000000002</v>
      </c>
      <c r="K112" s="91">
        <f t="shared" si="108"/>
        <v>0</v>
      </c>
      <c r="L112" s="92">
        <f t="shared" si="109"/>
        <v>0</v>
      </c>
      <c r="M112" s="93">
        <f t="shared" si="110"/>
        <v>0</v>
      </c>
      <c r="N112" s="94">
        <f t="shared" si="111"/>
        <v>0</v>
      </c>
      <c r="O112" s="94">
        <f t="shared" si="112"/>
        <v>0</v>
      </c>
      <c r="P112" s="92">
        <f t="shared" si="113"/>
        <v>0</v>
      </c>
      <c r="Q112" s="95">
        <f t="shared" si="114"/>
        <v>0</v>
      </c>
      <c r="R112" s="112"/>
    </row>
    <row r="113" spans="1:18" x14ac:dyDescent="0.3">
      <c r="A113" s="83" t="str">
        <f>IF(TRIM(H113)&lt;&gt;"",COUNTA(H$9:$H113)&amp;"","")</f>
        <v>80</v>
      </c>
      <c r="B113" s="84"/>
      <c r="C113" s="84"/>
      <c r="D113" s="85"/>
      <c r="E113" s="86" t="s">
        <v>164</v>
      </c>
      <c r="F113" s="87">
        <v>8</v>
      </c>
      <c r="H113" s="88" t="s">
        <v>121</v>
      </c>
      <c r="I113" s="89">
        <v>0.1</v>
      </c>
      <c r="J113" s="90">
        <f t="shared" si="107"/>
        <v>8.8000000000000007</v>
      </c>
      <c r="K113" s="91">
        <f t="shared" si="108"/>
        <v>0</v>
      </c>
      <c r="L113" s="92">
        <f t="shared" si="109"/>
        <v>0</v>
      </c>
      <c r="M113" s="93">
        <f t="shared" si="110"/>
        <v>0</v>
      </c>
      <c r="N113" s="94">
        <f t="shared" si="111"/>
        <v>0</v>
      </c>
      <c r="O113" s="94">
        <f t="shared" si="112"/>
        <v>0</v>
      </c>
      <c r="P113" s="92">
        <f t="shared" si="113"/>
        <v>0</v>
      </c>
      <c r="Q113" s="95">
        <f t="shared" si="114"/>
        <v>0</v>
      </c>
      <c r="R113" s="112"/>
    </row>
    <row r="114" spans="1:18" x14ac:dyDescent="0.3">
      <c r="A114" s="83" t="str">
        <f>IF(TRIM(H114)&lt;&gt;"",COUNTA(H$9:$H114)&amp;"","")</f>
        <v>81</v>
      </c>
      <c r="B114" s="84"/>
      <c r="C114" s="84"/>
      <c r="D114" s="85"/>
      <c r="E114" s="97" t="s">
        <v>97</v>
      </c>
      <c r="F114" s="87">
        <v>8</v>
      </c>
      <c r="H114" s="88" t="s">
        <v>121</v>
      </c>
      <c r="I114" s="89">
        <v>0.1</v>
      </c>
      <c r="J114" s="90">
        <f t="shared" si="107"/>
        <v>8.8000000000000007</v>
      </c>
      <c r="K114" s="91">
        <f t="shared" si="108"/>
        <v>0</v>
      </c>
      <c r="L114" s="92">
        <f t="shared" si="109"/>
        <v>0</v>
      </c>
      <c r="M114" s="93">
        <f t="shared" si="110"/>
        <v>0</v>
      </c>
      <c r="N114" s="94">
        <f t="shared" si="111"/>
        <v>0</v>
      </c>
      <c r="O114" s="94">
        <f t="shared" si="112"/>
        <v>0</v>
      </c>
      <c r="P114" s="92">
        <f t="shared" si="113"/>
        <v>0</v>
      </c>
      <c r="Q114" s="95">
        <f t="shared" si="114"/>
        <v>0</v>
      </c>
      <c r="R114" s="112"/>
    </row>
    <row r="115" spans="1:18" x14ac:dyDescent="0.3">
      <c r="A115" s="83" t="str">
        <f>IF(TRIM(H115)&lt;&gt;"",COUNTA(H$9:$H115)&amp;"","")</f>
        <v/>
      </c>
      <c r="B115" s="84"/>
      <c r="C115" s="84"/>
      <c r="D115" s="85"/>
      <c r="E115" s="97"/>
      <c r="F115" s="87"/>
      <c r="H115" s="88"/>
      <c r="I115" s="89" t="str">
        <f t="shared" si="106"/>
        <v/>
      </c>
      <c r="J115" s="90" t="str">
        <f t="shared" si="107"/>
        <v/>
      </c>
      <c r="K115" s="91" t="str">
        <f t="shared" si="108"/>
        <v/>
      </c>
      <c r="L115" s="92" t="str">
        <f t="shared" si="109"/>
        <v/>
      </c>
      <c r="M115" s="93" t="str">
        <f t="shared" si="110"/>
        <v/>
      </c>
      <c r="N115" s="94" t="str">
        <f t="shared" si="111"/>
        <v/>
      </c>
      <c r="O115" s="94" t="str">
        <f t="shared" si="112"/>
        <v/>
      </c>
      <c r="P115" s="92" t="str">
        <f t="shared" si="113"/>
        <v/>
      </c>
      <c r="Q115" s="95" t="str">
        <f t="shared" si="114"/>
        <v/>
      </c>
      <c r="R115" s="112"/>
    </row>
    <row r="116" spans="1:18" x14ac:dyDescent="0.3">
      <c r="A116" s="83" t="str">
        <f>IF(TRIM(H116)&lt;&gt;"",COUNTA(H$9:$H116)&amp;"","")</f>
        <v/>
      </c>
      <c r="B116" s="84"/>
      <c r="C116" s="84"/>
      <c r="D116" s="85"/>
      <c r="E116" s="116" t="s">
        <v>165</v>
      </c>
      <c r="F116" s="87"/>
      <c r="H116" s="88"/>
      <c r="I116" s="89" t="str">
        <f t="shared" si="106"/>
        <v/>
      </c>
      <c r="J116" s="90" t="str">
        <f t="shared" si="107"/>
        <v/>
      </c>
      <c r="K116" s="91" t="str">
        <f t="shared" si="108"/>
        <v/>
      </c>
      <c r="L116" s="92" t="str">
        <f t="shared" si="109"/>
        <v/>
      </c>
      <c r="M116" s="93" t="str">
        <f t="shared" si="110"/>
        <v/>
      </c>
      <c r="N116" s="94" t="str">
        <f t="shared" si="111"/>
        <v/>
      </c>
      <c r="O116" s="94" t="str">
        <f t="shared" si="112"/>
        <v/>
      </c>
      <c r="P116" s="92" t="str">
        <f t="shared" si="113"/>
        <v/>
      </c>
      <c r="Q116" s="95" t="str">
        <f t="shared" si="114"/>
        <v/>
      </c>
      <c r="R116" s="112"/>
    </row>
    <row r="117" spans="1:18" x14ac:dyDescent="0.3">
      <c r="A117" s="83" t="str">
        <f>IF(TRIM(H117)&lt;&gt;"",COUNTA(H$9:$H117)&amp;"","")</f>
        <v>82</v>
      </c>
      <c r="B117" s="84"/>
      <c r="C117" s="84"/>
      <c r="D117" s="85"/>
      <c r="E117" s="97" t="s">
        <v>103</v>
      </c>
      <c r="F117" s="87">
        <v>64.239999999999995</v>
      </c>
      <c r="H117" s="88" t="s">
        <v>121</v>
      </c>
      <c r="I117" s="89">
        <v>0.1</v>
      </c>
      <c r="J117" s="90">
        <f t="shared" ref="J117:J119" si="115">IF(F117=0,"",F117+(F117*I117))</f>
        <v>70.663999999999987</v>
      </c>
      <c r="K117" s="91">
        <f t="shared" ref="K117:K119" si="116">IF(F117=0,"",0)</f>
        <v>0</v>
      </c>
      <c r="L117" s="92">
        <f t="shared" ref="L117:L119" si="117">IF(F117=0,"",K117*J117)</f>
        <v>0</v>
      </c>
      <c r="M117" s="93">
        <f t="shared" ref="M117:M119" si="118">IF(F117=0,"",M$7)</f>
        <v>0</v>
      </c>
      <c r="N117" s="94">
        <f t="shared" ref="N117:N119" si="119">IF(F117=0,"",0)</f>
        <v>0</v>
      </c>
      <c r="O117" s="94">
        <f t="shared" ref="O117:O119" si="120">IF(F117=0,"",N117*J117)</f>
        <v>0</v>
      </c>
      <c r="P117" s="92">
        <f t="shared" ref="P117:P119" si="121">IF(F117=0,"",O117*M117)</f>
        <v>0</v>
      </c>
      <c r="Q117" s="95">
        <f t="shared" ref="Q117:Q119" si="122">IF(F117=0,"",L117+P117)</f>
        <v>0</v>
      </c>
      <c r="R117" s="112"/>
    </row>
    <row r="118" spans="1:18" x14ac:dyDescent="0.3">
      <c r="A118" s="83" t="str">
        <f>IF(TRIM(H118)&lt;&gt;"",COUNTA(H$9:$H118)&amp;"","")</f>
        <v>83</v>
      </c>
      <c r="B118" s="84"/>
      <c r="C118" s="84"/>
      <c r="D118" s="85"/>
      <c r="E118" s="97" t="s">
        <v>104</v>
      </c>
      <c r="F118" s="87">
        <v>8</v>
      </c>
      <c r="H118" s="88" t="s">
        <v>121</v>
      </c>
      <c r="I118" s="89">
        <v>0.1</v>
      </c>
      <c r="J118" s="90">
        <f t="shared" si="115"/>
        <v>8.8000000000000007</v>
      </c>
      <c r="K118" s="91">
        <f t="shared" si="116"/>
        <v>0</v>
      </c>
      <c r="L118" s="92">
        <f t="shared" si="117"/>
        <v>0</v>
      </c>
      <c r="M118" s="93">
        <f t="shared" si="118"/>
        <v>0</v>
      </c>
      <c r="N118" s="94">
        <f t="shared" si="119"/>
        <v>0</v>
      </c>
      <c r="O118" s="94">
        <f t="shared" si="120"/>
        <v>0</v>
      </c>
      <c r="P118" s="92">
        <f t="shared" si="121"/>
        <v>0</v>
      </c>
      <c r="Q118" s="95">
        <f t="shared" si="122"/>
        <v>0</v>
      </c>
      <c r="R118" s="112"/>
    </row>
    <row r="119" spans="1:18" x14ac:dyDescent="0.3">
      <c r="A119" s="83" t="str">
        <f>IF(TRIM(H119)&lt;&gt;"",COUNTA(H$9:$H119)&amp;"","")</f>
        <v>84</v>
      </c>
      <c r="B119" s="84"/>
      <c r="C119" s="84"/>
      <c r="D119" s="85"/>
      <c r="E119" s="97" t="s">
        <v>105</v>
      </c>
      <c r="F119" s="87">
        <v>4650.74</v>
      </c>
      <c r="H119" s="88" t="s">
        <v>121</v>
      </c>
      <c r="I119" s="89">
        <v>0.1</v>
      </c>
      <c r="J119" s="90">
        <f t="shared" si="115"/>
        <v>5115.8139999999994</v>
      </c>
      <c r="K119" s="91">
        <f t="shared" si="116"/>
        <v>0</v>
      </c>
      <c r="L119" s="92">
        <f t="shared" si="117"/>
        <v>0</v>
      </c>
      <c r="M119" s="93">
        <f t="shared" si="118"/>
        <v>0</v>
      </c>
      <c r="N119" s="94">
        <f t="shared" si="119"/>
        <v>0</v>
      </c>
      <c r="O119" s="94">
        <f t="shared" si="120"/>
        <v>0</v>
      </c>
      <c r="P119" s="92">
        <f t="shared" si="121"/>
        <v>0</v>
      </c>
      <c r="Q119" s="95">
        <f t="shared" si="122"/>
        <v>0</v>
      </c>
      <c r="R119" s="112"/>
    </row>
    <row r="120" spans="1:18" x14ac:dyDescent="0.3">
      <c r="A120" s="83" t="str">
        <f>IF(TRIM(H120)&lt;&gt;"",COUNTA(H$9:$H120)&amp;"","")</f>
        <v>85</v>
      </c>
      <c r="B120" s="84"/>
      <c r="C120" s="84"/>
      <c r="D120" s="85"/>
      <c r="E120" s="97" t="s">
        <v>106</v>
      </c>
      <c r="F120" s="87">
        <v>64</v>
      </c>
      <c r="H120" s="88" t="s">
        <v>121</v>
      </c>
      <c r="I120" s="89">
        <v>0.1</v>
      </c>
      <c r="J120" s="90">
        <f t="shared" si="107"/>
        <v>70.400000000000006</v>
      </c>
      <c r="K120" s="91">
        <f t="shared" si="108"/>
        <v>0</v>
      </c>
      <c r="L120" s="92">
        <f t="shared" si="109"/>
        <v>0</v>
      </c>
      <c r="M120" s="93">
        <f t="shared" si="110"/>
        <v>0</v>
      </c>
      <c r="N120" s="94">
        <f t="shared" si="111"/>
        <v>0</v>
      </c>
      <c r="O120" s="94">
        <f t="shared" si="112"/>
        <v>0</v>
      </c>
      <c r="P120" s="92">
        <f t="shared" si="113"/>
        <v>0</v>
      </c>
      <c r="Q120" s="95">
        <f t="shared" si="114"/>
        <v>0</v>
      </c>
      <c r="R120" s="112"/>
    </row>
    <row r="121" spans="1:18" x14ac:dyDescent="0.3">
      <c r="A121" s="83" t="str">
        <f>IF(TRIM(H121)&lt;&gt;"",COUNTA(H$9:$H121)&amp;"","")</f>
        <v>86</v>
      </c>
      <c r="B121" s="84"/>
      <c r="C121" s="84"/>
      <c r="D121" s="85"/>
      <c r="E121" s="97" t="s">
        <v>162</v>
      </c>
      <c r="F121" s="87">
        <v>47.19</v>
      </c>
      <c r="H121" s="88" t="s">
        <v>121</v>
      </c>
      <c r="I121" s="89">
        <v>0.1</v>
      </c>
      <c r="J121" s="90">
        <f t="shared" si="107"/>
        <v>51.908999999999999</v>
      </c>
      <c r="K121" s="91">
        <f t="shared" si="108"/>
        <v>0</v>
      </c>
      <c r="L121" s="92">
        <f t="shared" si="109"/>
        <v>0</v>
      </c>
      <c r="M121" s="93">
        <f t="shared" si="110"/>
        <v>0</v>
      </c>
      <c r="N121" s="94">
        <f t="shared" si="111"/>
        <v>0</v>
      </c>
      <c r="O121" s="94">
        <f t="shared" si="112"/>
        <v>0</v>
      </c>
      <c r="P121" s="92">
        <f t="shared" si="113"/>
        <v>0</v>
      </c>
      <c r="Q121" s="95">
        <f t="shared" si="114"/>
        <v>0</v>
      </c>
      <c r="R121" s="112"/>
    </row>
    <row r="122" spans="1:18" x14ac:dyDescent="0.3">
      <c r="A122" s="83" t="str">
        <f>IF(TRIM(H122)&lt;&gt;"",COUNTA(H$9:$H122)&amp;"","")</f>
        <v/>
      </c>
      <c r="B122" s="84"/>
      <c r="C122" s="84"/>
      <c r="D122" s="85"/>
      <c r="E122" s="97"/>
      <c r="F122" s="87"/>
      <c r="H122" s="88"/>
      <c r="I122" s="89"/>
      <c r="J122" s="90" t="str">
        <f t="shared" si="107"/>
        <v/>
      </c>
      <c r="K122" s="91" t="str">
        <f t="shared" si="108"/>
        <v/>
      </c>
      <c r="L122" s="92" t="str">
        <f t="shared" si="109"/>
        <v/>
      </c>
      <c r="M122" s="93" t="str">
        <f t="shared" si="110"/>
        <v/>
      </c>
      <c r="N122" s="94" t="str">
        <f t="shared" si="111"/>
        <v/>
      </c>
      <c r="O122" s="94" t="str">
        <f t="shared" si="112"/>
        <v/>
      </c>
      <c r="P122" s="92" t="str">
        <f t="shared" si="113"/>
        <v/>
      </c>
      <c r="Q122" s="95" t="str">
        <f t="shared" si="114"/>
        <v/>
      </c>
      <c r="R122" s="112"/>
    </row>
    <row r="123" spans="1:18" ht="15.6" x14ac:dyDescent="0.3">
      <c r="A123" s="83" t="str">
        <f>IF(TRIM(H123)&lt;&gt;"",COUNTA(H$9:$H123)&amp;"","")</f>
        <v/>
      </c>
      <c r="B123" s="84"/>
      <c r="C123" s="84"/>
      <c r="D123" s="85"/>
      <c r="E123" s="151" t="s">
        <v>71</v>
      </c>
      <c r="F123" s="87"/>
      <c r="H123" s="88"/>
      <c r="I123" s="89" t="str">
        <f t="shared" si="106"/>
        <v/>
      </c>
      <c r="J123" s="90" t="str">
        <f t="shared" si="107"/>
        <v/>
      </c>
      <c r="K123" s="91" t="str">
        <f t="shared" si="108"/>
        <v/>
      </c>
      <c r="L123" s="92" t="str">
        <f t="shared" si="109"/>
        <v/>
      </c>
      <c r="M123" s="93" t="str">
        <f t="shared" si="110"/>
        <v/>
      </c>
      <c r="N123" s="94" t="str">
        <f t="shared" si="111"/>
        <v/>
      </c>
      <c r="O123" s="94" t="str">
        <f t="shared" si="112"/>
        <v/>
      </c>
      <c r="P123" s="92" t="str">
        <f t="shared" si="113"/>
        <v/>
      </c>
      <c r="Q123" s="95" t="str">
        <f t="shared" si="114"/>
        <v/>
      </c>
      <c r="R123" s="112"/>
    </row>
    <row r="124" spans="1:18" x14ac:dyDescent="0.3">
      <c r="A124" s="83" t="str">
        <f>IF(TRIM(H124)&lt;&gt;"",COUNTA(H$9:$H124)&amp;"","")</f>
        <v/>
      </c>
      <c r="B124" s="84"/>
      <c r="C124" s="84"/>
      <c r="D124" s="85"/>
      <c r="E124" s="116" t="s">
        <v>166</v>
      </c>
      <c r="F124" s="87"/>
      <c r="H124" s="88"/>
      <c r="I124" s="89" t="str">
        <f t="shared" ref="I124:I129" si="123">IF(F124=0,"",0)</f>
        <v/>
      </c>
      <c r="J124" s="90" t="str">
        <f t="shared" ref="J124:J129" si="124">IF(F124=0,"",F124+(F124*I124))</f>
        <v/>
      </c>
      <c r="K124" s="91" t="str">
        <f t="shared" ref="K124:K129" si="125">IF(F124=0,"",0)</f>
        <v/>
      </c>
      <c r="L124" s="92" t="str">
        <f t="shared" ref="L124:L129" si="126">IF(F124=0,"",K124*J124)</f>
        <v/>
      </c>
      <c r="M124" s="93" t="str">
        <f t="shared" ref="M124:M129" si="127">IF(F124=0,"",M$7)</f>
        <v/>
      </c>
      <c r="N124" s="94" t="str">
        <f t="shared" ref="N124:N129" si="128">IF(F124=0,"",0)</f>
        <v/>
      </c>
      <c r="O124" s="94" t="str">
        <f t="shared" ref="O124:O129" si="129">IF(F124=0,"",N124*J124)</f>
        <v/>
      </c>
      <c r="P124" s="92" t="str">
        <f t="shared" ref="P124:P129" si="130">IF(F124=0,"",O124*M124)</f>
        <v/>
      </c>
      <c r="Q124" s="95" t="str">
        <f t="shared" ref="Q124:Q129" si="131">IF(F124=0,"",L124+P124)</f>
        <v/>
      </c>
      <c r="R124" s="112"/>
    </row>
    <row r="125" spans="1:18" x14ac:dyDescent="0.3">
      <c r="A125" s="83" t="str">
        <f>IF(TRIM(H125)&lt;&gt;"",COUNTA(H$9:$H125)&amp;"","")</f>
        <v>87</v>
      </c>
      <c r="B125" s="84"/>
      <c r="C125" s="84"/>
      <c r="D125" s="85"/>
      <c r="E125" s="86" t="s">
        <v>167</v>
      </c>
      <c r="F125" s="87">
        <v>2</v>
      </c>
      <c r="H125" s="88" t="s">
        <v>120</v>
      </c>
      <c r="I125" s="89">
        <f t="shared" si="123"/>
        <v>0</v>
      </c>
      <c r="J125" s="90">
        <f t="shared" si="124"/>
        <v>2</v>
      </c>
      <c r="K125" s="91">
        <f t="shared" si="125"/>
        <v>0</v>
      </c>
      <c r="L125" s="92">
        <f t="shared" si="126"/>
        <v>0</v>
      </c>
      <c r="M125" s="93">
        <f t="shared" si="127"/>
        <v>0</v>
      </c>
      <c r="N125" s="94">
        <f t="shared" si="128"/>
        <v>0</v>
      </c>
      <c r="O125" s="94">
        <f t="shared" si="129"/>
        <v>0</v>
      </c>
      <c r="P125" s="92">
        <f t="shared" si="130"/>
        <v>0</v>
      </c>
      <c r="Q125" s="95">
        <f t="shared" si="131"/>
        <v>0</v>
      </c>
      <c r="R125" s="112"/>
    </row>
    <row r="126" spans="1:18" x14ac:dyDescent="0.3">
      <c r="A126" s="83" t="str">
        <f>IF(TRIM(H126)&lt;&gt;"",COUNTA(H$9:$H126)&amp;"","")</f>
        <v>88</v>
      </c>
      <c r="B126" s="84"/>
      <c r="C126" s="84"/>
      <c r="D126" s="85"/>
      <c r="E126" s="86" t="s">
        <v>168</v>
      </c>
      <c r="F126" s="87">
        <v>6</v>
      </c>
      <c r="H126" s="88" t="s">
        <v>120</v>
      </c>
      <c r="I126" s="89">
        <f t="shared" si="123"/>
        <v>0</v>
      </c>
      <c r="J126" s="90">
        <f t="shared" si="124"/>
        <v>6</v>
      </c>
      <c r="K126" s="91">
        <f t="shared" si="125"/>
        <v>0</v>
      </c>
      <c r="L126" s="92">
        <f t="shared" si="126"/>
        <v>0</v>
      </c>
      <c r="M126" s="93">
        <f t="shared" si="127"/>
        <v>0</v>
      </c>
      <c r="N126" s="94">
        <f t="shared" si="128"/>
        <v>0</v>
      </c>
      <c r="O126" s="94">
        <f t="shared" si="129"/>
        <v>0</v>
      </c>
      <c r="P126" s="92">
        <f t="shared" si="130"/>
        <v>0</v>
      </c>
      <c r="Q126" s="95">
        <f t="shared" si="131"/>
        <v>0</v>
      </c>
      <c r="R126" s="112"/>
    </row>
    <row r="127" spans="1:18" x14ac:dyDescent="0.3">
      <c r="A127" s="83" t="str">
        <f>IF(TRIM(H127)&lt;&gt;"",COUNTA(H$9:$H127)&amp;"","")</f>
        <v>89</v>
      </c>
      <c r="B127" s="84"/>
      <c r="C127" s="84"/>
      <c r="D127" s="85"/>
      <c r="E127" s="97" t="s">
        <v>169</v>
      </c>
      <c r="F127" s="87">
        <v>2</v>
      </c>
      <c r="H127" s="88" t="s">
        <v>120</v>
      </c>
      <c r="I127" s="89">
        <f t="shared" si="123"/>
        <v>0</v>
      </c>
      <c r="J127" s="90">
        <f t="shared" si="124"/>
        <v>2</v>
      </c>
      <c r="K127" s="91">
        <f t="shared" si="125"/>
        <v>0</v>
      </c>
      <c r="L127" s="92">
        <f t="shared" si="126"/>
        <v>0</v>
      </c>
      <c r="M127" s="93">
        <f t="shared" si="127"/>
        <v>0</v>
      </c>
      <c r="N127" s="94">
        <f t="shared" si="128"/>
        <v>0</v>
      </c>
      <c r="O127" s="94">
        <f t="shared" si="129"/>
        <v>0</v>
      </c>
      <c r="P127" s="92">
        <f t="shared" si="130"/>
        <v>0</v>
      </c>
      <c r="Q127" s="95">
        <f t="shared" si="131"/>
        <v>0</v>
      </c>
      <c r="R127" s="112"/>
    </row>
    <row r="128" spans="1:18" x14ac:dyDescent="0.3">
      <c r="A128" s="83" t="str">
        <f>IF(TRIM(H128)&lt;&gt;"",COUNTA(H$9:$H128)&amp;"","")</f>
        <v>90</v>
      </c>
      <c r="B128" s="84"/>
      <c r="C128" s="84"/>
      <c r="D128" s="85"/>
      <c r="E128" s="86" t="s">
        <v>170</v>
      </c>
      <c r="F128" s="87">
        <v>2</v>
      </c>
      <c r="H128" s="88" t="s">
        <v>120</v>
      </c>
      <c r="I128" s="89">
        <f t="shared" si="123"/>
        <v>0</v>
      </c>
      <c r="J128" s="90">
        <f t="shared" si="124"/>
        <v>2</v>
      </c>
      <c r="K128" s="91">
        <f t="shared" si="125"/>
        <v>0</v>
      </c>
      <c r="L128" s="92">
        <f t="shared" si="126"/>
        <v>0</v>
      </c>
      <c r="M128" s="93">
        <f t="shared" si="127"/>
        <v>0</v>
      </c>
      <c r="N128" s="94">
        <f t="shared" si="128"/>
        <v>0</v>
      </c>
      <c r="O128" s="94">
        <f t="shared" si="129"/>
        <v>0</v>
      </c>
      <c r="P128" s="92">
        <f t="shared" si="130"/>
        <v>0</v>
      </c>
      <c r="Q128" s="95">
        <f t="shared" si="131"/>
        <v>0</v>
      </c>
      <c r="R128" s="112"/>
    </row>
    <row r="129" spans="1:18" x14ac:dyDescent="0.3">
      <c r="A129" s="83" t="str">
        <f>IF(TRIM(H129)&lt;&gt;"",COUNTA(H$9:$H129)&amp;"","")</f>
        <v/>
      </c>
      <c r="B129" s="84"/>
      <c r="C129" s="84"/>
      <c r="D129" s="85"/>
      <c r="E129" s="97"/>
      <c r="F129" s="87"/>
      <c r="H129" s="88"/>
      <c r="I129" s="89" t="str">
        <f t="shared" si="123"/>
        <v/>
      </c>
      <c r="J129" s="90" t="str">
        <f t="shared" si="124"/>
        <v/>
      </c>
      <c r="K129" s="91" t="str">
        <f t="shared" si="125"/>
        <v/>
      </c>
      <c r="L129" s="92" t="str">
        <f t="shared" si="126"/>
        <v/>
      </c>
      <c r="M129" s="93" t="str">
        <f t="shared" si="127"/>
        <v/>
      </c>
      <c r="N129" s="94" t="str">
        <f t="shared" si="128"/>
        <v/>
      </c>
      <c r="O129" s="94" t="str">
        <f t="shared" si="129"/>
        <v/>
      </c>
      <c r="P129" s="92" t="str">
        <f t="shared" si="130"/>
        <v/>
      </c>
      <c r="Q129" s="95" t="str">
        <f t="shared" si="131"/>
        <v/>
      </c>
      <c r="R129" s="112"/>
    </row>
    <row r="130" spans="1:18" x14ac:dyDescent="0.3">
      <c r="A130" s="83" t="str">
        <f>IF(TRIM(H130)&lt;&gt;"",COUNTA(H$9:$H130)&amp;"","")</f>
        <v/>
      </c>
      <c r="B130" s="84"/>
      <c r="C130" s="84"/>
      <c r="D130" s="85"/>
      <c r="E130" s="116" t="s">
        <v>171</v>
      </c>
      <c r="F130" s="87"/>
      <c r="H130" s="88"/>
      <c r="I130" s="89" t="str">
        <f t="shared" si="106"/>
        <v/>
      </c>
      <c r="J130" s="90" t="str">
        <f t="shared" si="107"/>
        <v/>
      </c>
      <c r="K130" s="91" t="str">
        <f t="shared" si="108"/>
        <v/>
      </c>
      <c r="L130" s="92" t="str">
        <f t="shared" si="109"/>
        <v/>
      </c>
      <c r="M130" s="93" t="str">
        <f t="shared" si="110"/>
        <v/>
      </c>
      <c r="N130" s="94" t="str">
        <f t="shared" si="111"/>
        <v/>
      </c>
      <c r="O130" s="94" t="str">
        <f t="shared" si="112"/>
        <v/>
      </c>
      <c r="P130" s="92" t="str">
        <f t="shared" si="113"/>
        <v/>
      </c>
      <c r="Q130" s="95" t="str">
        <f t="shared" si="114"/>
        <v/>
      </c>
      <c r="R130" s="112"/>
    </row>
    <row r="131" spans="1:18" x14ac:dyDescent="0.3">
      <c r="A131" s="83" t="str">
        <f>IF(TRIM(H131)&lt;&gt;"",COUNTA(H$9:$H131)&amp;"","")</f>
        <v>91</v>
      </c>
      <c r="B131" s="84"/>
      <c r="C131" s="84"/>
      <c r="D131" s="85"/>
      <c r="E131" s="145" t="s">
        <v>172</v>
      </c>
      <c r="F131" s="87">
        <v>14</v>
      </c>
      <c r="H131" s="88" t="s">
        <v>120</v>
      </c>
      <c r="I131" s="89">
        <f t="shared" ref="I131:I132" si="132">IF(F131=0,"",0)</f>
        <v>0</v>
      </c>
      <c r="J131" s="90">
        <f t="shared" ref="J131:J132" si="133">IF(F131=0,"",F131+(F131*I131))</f>
        <v>14</v>
      </c>
      <c r="K131" s="91">
        <f t="shared" ref="K131:K132" si="134">IF(F131=0,"",0)</f>
        <v>0</v>
      </c>
      <c r="L131" s="92">
        <f t="shared" ref="L131:L132" si="135">IF(F131=0,"",K131*J131)</f>
        <v>0</v>
      </c>
      <c r="M131" s="93">
        <f t="shared" ref="M131:M132" si="136">IF(F131=0,"",M$7)</f>
        <v>0</v>
      </c>
      <c r="N131" s="94">
        <f t="shared" ref="N131:N132" si="137">IF(F131=0,"",0)</f>
        <v>0</v>
      </c>
      <c r="O131" s="94">
        <f t="shared" ref="O131:O132" si="138">IF(F131=0,"",N131*J131)</f>
        <v>0</v>
      </c>
      <c r="P131" s="92">
        <f t="shared" ref="P131:P132" si="139">IF(F131=0,"",O131*M131)</f>
        <v>0</v>
      </c>
      <c r="Q131" s="95">
        <f t="shared" ref="Q131:Q132" si="140">IF(F131=0,"",L131+P131)</f>
        <v>0</v>
      </c>
      <c r="R131" s="112"/>
    </row>
    <row r="132" spans="1:18" x14ac:dyDescent="0.3">
      <c r="A132" s="83" t="str">
        <f>IF(TRIM(H132)&lt;&gt;"",COUNTA(H$9:$H132)&amp;"","")</f>
        <v>92</v>
      </c>
      <c r="B132" s="84"/>
      <c r="C132" s="84"/>
      <c r="D132" s="85"/>
      <c r="E132" s="145" t="s">
        <v>173</v>
      </c>
      <c r="F132" s="87">
        <v>4</v>
      </c>
      <c r="H132" s="88" t="s">
        <v>120</v>
      </c>
      <c r="I132" s="89">
        <f t="shared" si="132"/>
        <v>0</v>
      </c>
      <c r="J132" s="90">
        <f t="shared" si="133"/>
        <v>4</v>
      </c>
      <c r="K132" s="91">
        <f t="shared" si="134"/>
        <v>0</v>
      </c>
      <c r="L132" s="92">
        <f t="shared" si="135"/>
        <v>0</v>
      </c>
      <c r="M132" s="93">
        <f t="shared" si="136"/>
        <v>0</v>
      </c>
      <c r="N132" s="94">
        <f t="shared" si="137"/>
        <v>0</v>
      </c>
      <c r="O132" s="94">
        <f t="shared" si="138"/>
        <v>0</v>
      </c>
      <c r="P132" s="92">
        <f t="shared" si="139"/>
        <v>0</v>
      </c>
      <c r="Q132" s="95">
        <f t="shared" si="140"/>
        <v>0</v>
      </c>
      <c r="R132" s="112"/>
    </row>
    <row r="133" spans="1:18" x14ac:dyDescent="0.3">
      <c r="A133" s="83" t="str">
        <f>IF(TRIM(H133)&lt;&gt;"",COUNTA(H$9:$H133)&amp;"","")</f>
        <v/>
      </c>
      <c r="B133" s="84"/>
      <c r="C133" s="84"/>
      <c r="D133" s="85"/>
      <c r="E133" s="97"/>
      <c r="F133" s="87"/>
      <c r="H133" s="88"/>
      <c r="I133" s="89" t="str">
        <f t="shared" si="106"/>
        <v/>
      </c>
      <c r="J133" s="90" t="str">
        <f t="shared" si="107"/>
        <v/>
      </c>
      <c r="K133" s="91" t="str">
        <f t="shared" si="108"/>
        <v/>
      </c>
      <c r="L133" s="92" t="str">
        <f t="shared" si="109"/>
        <v/>
      </c>
      <c r="M133" s="93" t="str">
        <f t="shared" si="110"/>
        <v/>
      </c>
      <c r="N133" s="94" t="str">
        <f t="shared" si="111"/>
        <v/>
      </c>
      <c r="O133" s="94" t="str">
        <f t="shared" si="112"/>
        <v/>
      </c>
      <c r="P133" s="92" t="str">
        <f t="shared" si="113"/>
        <v/>
      </c>
      <c r="Q133" s="95" t="str">
        <f t="shared" si="114"/>
        <v/>
      </c>
      <c r="R133" s="112"/>
    </row>
    <row r="134" spans="1:18" ht="15.6" x14ac:dyDescent="0.3">
      <c r="A134" s="83" t="str">
        <f>IF(TRIM(H134)&lt;&gt;"",COUNTA(H$9:$H134)&amp;"","")</f>
        <v/>
      </c>
      <c r="B134" s="84"/>
      <c r="C134" s="84"/>
      <c r="D134" s="85"/>
      <c r="E134" s="151" t="s">
        <v>73</v>
      </c>
      <c r="F134" s="87"/>
      <c r="H134" s="88"/>
      <c r="I134" s="89" t="str">
        <f t="shared" ref="I134:I156" si="141">IF(F134=0,"",0)</f>
        <v/>
      </c>
      <c r="J134" s="90" t="str">
        <f t="shared" ref="J134:J156" si="142">IF(F134=0,"",F134+(F134*I134))</f>
        <v/>
      </c>
      <c r="K134" s="91" t="str">
        <f t="shared" ref="K134:K156" si="143">IF(F134=0,"",0)</f>
        <v/>
      </c>
      <c r="L134" s="92" t="str">
        <f t="shared" ref="L134:L156" si="144">IF(F134=0,"",K134*J134)</f>
        <v/>
      </c>
      <c r="M134" s="93" t="str">
        <f t="shared" ref="M134:M156" si="145">IF(F134=0,"",M$7)</f>
        <v/>
      </c>
      <c r="N134" s="94" t="str">
        <f t="shared" ref="N134:N156" si="146">IF(F134=0,"",0)</f>
        <v/>
      </c>
      <c r="O134" s="94" t="str">
        <f t="shared" ref="O134:O156" si="147">IF(F134=0,"",N134*J134)</f>
        <v/>
      </c>
      <c r="P134" s="92" t="str">
        <f t="shared" ref="P134:P156" si="148">IF(F134=0,"",O134*M134)</f>
        <v/>
      </c>
      <c r="Q134" s="95" t="str">
        <f t="shared" ref="Q134:Q156" si="149">IF(F134=0,"",L134+P134)</f>
        <v/>
      </c>
      <c r="R134" s="112"/>
    </row>
    <row r="135" spans="1:18" x14ac:dyDescent="0.3">
      <c r="A135" s="83" t="str">
        <f>IF(TRIM(H135)&lt;&gt;"",COUNTA(H$9:$H135)&amp;"","")</f>
        <v>93</v>
      </c>
      <c r="B135" s="84"/>
      <c r="C135" s="84"/>
      <c r="D135" s="85"/>
      <c r="E135" s="86" t="s">
        <v>174</v>
      </c>
      <c r="F135" s="87">
        <v>5</v>
      </c>
      <c r="H135" s="88" t="s">
        <v>120</v>
      </c>
      <c r="I135" s="89">
        <f t="shared" si="141"/>
        <v>0</v>
      </c>
      <c r="J135" s="90">
        <f t="shared" si="142"/>
        <v>5</v>
      </c>
      <c r="K135" s="91">
        <f t="shared" si="143"/>
        <v>0</v>
      </c>
      <c r="L135" s="92">
        <f t="shared" si="144"/>
        <v>0</v>
      </c>
      <c r="M135" s="93">
        <f t="shared" si="145"/>
        <v>0</v>
      </c>
      <c r="N135" s="94">
        <f t="shared" si="146"/>
        <v>0</v>
      </c>
      <c r="O135" s="94">
        <f t="shared" si="147"/>
        <v>0</v>
      </c>
      <c r="P135" s="92">
        <f t="shared" si="148"/>
        <v>0</v>
      </c>
      <c r="Q135" s="95">
        <f t="shared" si="149"/>
        <v>0</v>
      </c>
      <c r="R135" s="112"/>
    </row>
    <row r="136" spans="1:18" x14ac:dyDescent="0.3">
      <c r="A136" s="83" t="str">
        <f>IF(TRIM(H136)&lt;&gt;"",COUNTA(H$9:$H136)&amp;"","")</f>
        <v>94</v>
      </c>
      <c r="B136" s="84"/>
      <c r="C136" s="84"/>
      <c r="D136" s="85"/>
      <c r="E136" s="86" t="s">
        <v>175</v>
      </c>
      <c r="F136" s="87">
        <v>2</v>
      </c>
      <c r="H136" s="88" t="s">
        <v>120</v>
      </c>
      <c r="I136" s="89">
        <f t="shared" si="141"/>
        <v>0</v>
      </c>
      <c r="J136" s="90">
        <f t="shared" si="142"/>
        <v>2</v>
      </c>
      <c r="K136" s="91">
        <f t="shared" si="143"/>
        <v>0</v>
      </c>
      <c r="L136" s="92">
        <f t="shared" si="144"/>
        <v>0</v>
      </c>
      <c r="M136" s="93">
        <f t="shared" si="145"/>
        <v>0</v>
      </c>
      <c r="N136" s="94">
        <f t="shared" si="146"/>
        <v>0</v>
      </c>
      <c r="O136" s="94">
        <f t="shared" si="147"/>
        <v>0</v>
      </c>
      <c r="P136" s="92">
        <f t="shared" si="148"/>
        <v>0</v>
      </c>
      <c r="Q136" s="95">
        <f t="shared" si="149"/>
        <v>0</v>
      </c>
      <c r="R136" s="112"/>
    </row>
    <row r="137" spans="1:18" x14ac:dyDescent="0.3">
      <c r="A137" s="83" t="str">
        <f>IF(TRIM(H137)&lt;&gt;"",COUNTA(H$9:$H137)&amp;"","")</f>
        <v>95</v>
      </c>
      <c r="B137" s="84"/>
      <c r="C137" s="84"/>
      <c r="D137" s="85"/>
      <c r="E137" s="97" t="s">
        <v>176</v>
      </c>
      <c r="F137" s="87">
        <v>5</v>
      </c>
      <c r="H137" s="88" t="s">
        <v>120</v>
      </c>
      <c r="I137" s="89">
        <f t="shared" si="141"/>
        <v>0</v>
      </c>
      <c r="J137" s="90">
        <f t="shared" si="142"/>
        <v>5</v>
      </c>
      <c r="K137" s="91">
        <f t="shared" si="143"/>
        <v>0</v>
      </c>
      <c r="L137" s="92">
        <f t="shared" si="144"/>
        <v>0</v>
      </c>
      <c r="M137" s="93">
        <f t="shared" si="145"/>
        <v>0</v>
      </c>
      <c r="N137" s="94">
        <f t="shared" si="146"/>
        <v>0</v>
      </c>
      <c r="O137" s="94">
        <f t="shared" si="147"/>
        <v>0</v>
      </c>
      <c r="P137" s="92">
        <f t="shared" si="148"/>
        <v>0</v>
      </c>
      <c r="Q137" s="95">
        <f t="shared" si="149"/>
        <v>0</v>
      </c>
      <c r="R137" s="112"/>
    </row>
    <row r="138" spans="1:18" x14ac:dyDescent="0.3">
      <c r="A138" s="83" t="str">
        <f>IF(TRIM(H138)&lt;&gt;"",COUNTA(H$9:$H138)&amp;"","")</f>
        <v>96</v>
      </c>
      <c r="B138" s="84"/>
      <c r="C138" s="84"/>
      <c r="D138" s="85"/>
      <c r="E138" s="97" t="s">
        <v>177</v>
      </c>
      <c r="F138" s="87">
        <v>4</v>
      </c>
      <c r="H138" s="88" t="s">
        <v>120</v>
      </c>
      <c r="I138" s="89">
        <f t="shared" ref="I138" si="150">IF(F138=0,"",0)</f>
        <v>0</v>
      </c>
      <c r="J138" s="90">
        <f t="shared" ref="J138" si="151">IF(F138=0,"",F138+(F138*I138))</f>
        <v>4</v>
      </c>
      <c r="K138" s="91">
        <f t="shared" ref="K138" si="152">IF(F138=0,"",0)</f>
        <v>0</v>
      </c>
      <c r="L138" s="92">
        <f t="shared" ref="L138" si="153">IF(F138=0,"",K138*J138)</f>
        <v>0</v>
      </c>
      <c r="M138" s="93">
        <f t="shared" ref="M138" si="154">IF(F138=0,"",M$7)</f>
        <v>0</v>
      </c>
      <c r="N138" s="94">
        <f t="shared" ref="N138" si="155">IF(F138=0,"",0)</f>
        <v>0</v>
      </c>
      <c r="O138" s="94">
        <f t="shared" ref="O138" si="156">IF(F138=0,"",N138*J138)</f>
        <v>0</v>
      </c>
      <c r="P138" s="92">
        <f t="shared" ref="P138" si="157">IF(F138=0,"",O138*M138)</f>
        <v>0</v>
      </c>
      <c r="Q138" s="95">
        <f t="shared" ref="Q138" si="158">IF(F138=0,"",L138+P138)</f>
        <v>0</v>
      </c>
      <c r="R138" s="112"/>
    </row>
    <row r="139" spans="1:18" x14ac:dyDescent="0.3">
      <c r="A139" s="83" t="str">
        <f>IF(TRIM(H139)&lt;&gt;"",COUNTA(H$9:$H139)&amp;"","")</f>
        <v/>
      </c>
      <c r="B139" s="84"/>
      <c r="C139" s="84"/>
      <c r="D139" s="85"/>
      <c r="E139" s="97"/>
      <c r="F139" s="87"/>
      <c r="H139" s="88"/>
      <c r="I139" s="89" t="str">
        <f t="shared" si="141"/>
        <v/>
      </c>
      <c r="J139" s="90" t="str">
        <f t="shared" si="142"/>
        <v/>
      </c>
      <c r="K139" s="91" t="str">
        <f t="shared" si="143"/>
        <v/>
      </c>
      <c r="L139" s="92" t="str">
        <f t="shared" si="144"/>
        <v/>
      </c>
      <c r="M139" s="93" t="str">
        <f t="shared" si="145"/>
        <v/>
      </c>
      <c r="N139" s="94" t="str">
        <f t="shared" si="146"/>
        <v/>
      </c>
      <c r="O139" s="94" t="str">
        <f t="shared" si="147"/>
        <v/>
      </c>
      <c r="P139" s="92" t="str">
        <f t="shared" si="148"/>
        <v/>
      </c>
      <c r="Q139" s="95" t="str">
        <f t="shared" si="149"/>
        <v/>
      </c>
      <c r="R139" s="112"/>
    </row>
    <row r="140" spans="1:18" ht="15.6" x14ac:dyDescent="0.3">
      <c r="A140" s="83" t="str">
        <f>IF(TRIM(H140)&lt;&gt;"",COUNTA(H$9:$H140)&amp;"","")</f>
        <v/>
      </c>
      <c r="B140" s="84"/>
      <c r="C140" s="84"/>
      <c r="D140" s="85"/>
      <c r="E140" s="151" t="s">
        <v>178</v>
      </c>
      <c r="F140" s="87"/>
      <c r="H140" s="88"/>
      <c r="I140" s="89" t="str">
        <f t="shared" si="141"/>
        <v/>
      </c>
      <c r="J140" s="90" t="str">
        <f t="shared" si="142"/>
        <v/>
      </c>
      <c r="K140" s="91" t="str">
        <f t="shared" si="143"/>
        <v/>
      </c>
      <c r="L140" s="92" t="str">
        <f t="shared" si="144"/>
        <v/>
      </c>
      <c r="M140" s="93" t="str">
        <f t="shared" si="145"/>
        <v/>
      </c>
      <c r="N140" s="94" t="str">
        <f t="shared" si="146"/>
        <v/>
      </c>
      <c r="O140" s="94" t="str">
        <f t="shared" si="147"/>
        <v/>
      </c>
      <c r="P140" s="92" t="str">
        <f t="shared" si="148"/>
        <v/>
      </c>
      <c r="Q140" s="95" t="str">
        <f t="shared" si="149"/>
        <v/>
      </c>
      <c r="R140" s="112"/>
    </row>
    <row r="141" spans="1:18" x14ac:dyDescent="0.3">
      <c r="A141" s="83" t="str">
        <f>IF(TRIM(H141)&lt;&gt;"",COUNTA(H$9:$H141)&amp;"","")</f>
        <v/>
      </c>
      <c r="B141" s="84"/>
      <c r="C141" s="84"/>
      <c r="D141" s="85"/>
      <c r="E141" s="116" t="s">
        <v>65</v>
      </c>
      <c r="F141" s="87"/>
      <c r="H141" s="88"/>
      <c r="I141" s="89" t="str">
        <f t="shared" si="141"/>
        <v/>
      </c>
      <c r="J141" s="90" t="str">
        <f t="shared" si="142"/>
        <v/>
      </c>
      <c r="K141" s="91" t="str">
        <f t="shared" si="143"/>
        <v/>
      </c>
      <c r="L141" s="92" t="str">
        <f t="shared" si="144"/>
        <v/>
      </c>
      <c r="M141" s="93" t="str">
        <f t="shared" si="145"/>
        <v/>
      </c>
      <c r="N141" s="94" t="str">
        <f t="shared" si="146"/>
        <v/>
      </c>
      <c r="O141" s="94" t="str">
        <f t="shared" si="147"/>
        <v/>
      </c>
      <c r="P141" s="92" t="str">
        <f t="shared" si="148"/>
        <v/>
      </c>
      <c r="Q141" s="95" t="str">
        <f t="shared" si="149"/>
        <v/>
      </c>
      <c r="R141" s="112"/>
    </row>
    <row r="142" spans="1:18" x14ac:dyDescent="0.3">
      <c r="A142" s="83" t="str">
        <f>IF(TRIM(H142)&lt;&gt;"",COUNTA(H$9:$H142)&amp;"","")</f>
        <v>97</v>
      </c>
      <c r="B142" s="84"/>
      <c r="C142" s="84"/>
      <c r="D142" s="85"/>
      <c r="E142" s="86" t="s">
        <v>96</v>
      </c>
      <c r="F142" s="87">
        <v>514.29999999999995</v>
      </c>
      <c r="H142" s="88" t="s">
        <v>121</v>
      </c>
      <c r="I142" s="89">
        <v>0.1</v>
      </c>
      <c r="J142" s="90">
        <f t="shared" si="142"/>
        <v>565.7299999999999</v>
      </c>
      <c r="K142" s="91">
        <f t="shared" si="143"/>
        <v>0</v>
      </c>
      <c r="L142" s="92">
        <f t="shared" si="144"/>
        <v>0</v>
      </c>
      <c r="M142" s="93">
        <f t="shared" si="145"/>
        <v>0</v>
      </c>
      <c r="N142" s="94">
        <f t="shared" si="146"/>
        <v>0</v>
      </c>
      <c r="O142" s="94">
        <f t="shared" si="147"/>
        <v>0</v>
      </c>
      <c r="P142" s="92">
        <f t="shared" si="148"/>
        <v>0</v>
      </c>
      <c r="Q142" s="95">
        <f t="shared" si="149"/>
        <v>0</v>
      </c>
      <c r="R142" s="112"/>
    </row>
    <row r="143" spans="1:18" x14ac:dyDescent="0.3">
      <c r="A143" s="83" t="str">
        <f>IF(TRIM(H143)&lt;&gt;"",COUNTA(H$9:$H143)&amp;"","")</f>
        <v/>
      </c>
      <c r="B143" s="84"/>
      <c r="C143" s="84"/>
      <c r="D143" s="85"/>
      <c r="E143" s="97"/>
      <c r="F143" s="87"/>
      <c r="H143" s="88"/>
      <c r="I143" s="89" t="str">
        <f t="shared" si="141"/>
        <v/>
      </c>
      <c r="J143" s="90" t="str">
        <f t="shared" si="142"/>
        <v/>
      </c>
      <c r="K143" s="91" t="str">
        <f t="shared" si="143"/>
        <v/>
      </c>
      <c r="L143" s="92" t="str">
        <f t="shared" si="144"/>
        <v/>
      </c>
      <c r="M143" s="93" t="str">
        <f t="shared" si="145"/>
        <v/>
      </c>
      <c r="N143" s="94" t="str">
        <f t="shared" si="146"/>
        <v/>
      </c>
      <c r="O143" s="94" t="str">
        <f t="shared" si="147"/>
        <v/>
      </c>
      <c r="P143" s="92" t="str">
        <f t="shared" si="148"/>
        <v/>
      </c>
      <c r="Q143" s="95" t="str">
        <f t="shared" si="149"/>
        <v/>
      </c>
      <c r="R143" s="112"/>
    </row>
    <row r="144" spans="1:18" x14ac:dyDescent="0.3">
      <c r="A144" s="83" t="str">
        <f>IF(TRIM(H144)&lt;&gt;"",COUNTA(H$9:$H144)&amp;"","")</f>
        <v/>
      </c>
      <c r="B144" s="84"/>
      <c r="C144" s="84"/>
      <c r="D144" s="85"/>
      <c r="E144" s="116" t="s">
        <v>66</v>
      </c>
      <c r="F144" s="87"/>
      <c r="H144" s="88"/>
      <c r="I144" s="89" t="str">
        <f t="shared" si="141"/>
        <v/>
      </c>
      <c r="J144" s="90" t="str">
        <f t="shared" si="142"/>
        <v/>
      </c>
      <c r="K144" s="91" t="str">
        <f t="shared" si="143"/>
        <v/>
      </c>
      <c r="L144" s="92" t="str">
        <f t="shared" si="144"/>
        <v/>
      </c>
      <c r="M144" s="93" t="str">
        <f t="shared" si="145"/>
        <v/>
      </c>
      <c r="N144" s="94" t="str">
        <f t="shared" si="146"/>
        <v/>
      </c>
      <c r="O144" s="94" t="str">
        <f t="shared" si="147"/>
        <v/>
      </c>
      <c r="P144" s="92" t="str">
        <f t="shared" si="148"/>
        <v/>
      </c>
      <c r="Q144" s="95" t="str">
        <f t="shared" si="149"/>
        <v/>
      </c>
      <c r="R144" s="112"/>
    </row>
    <row r="145" spans="1:18" x14ac:dyDescent="0.3">
      <c r="A145" s="83" t="str">
        <f>IF(TRIM(H145)&lt;&gt;"",COUNTA(H$9:$H145)&amp;"","")</f>
        <v>98</v>
      </c>
      <c r="B145" s="84"/>
      <c r="C145" s="84"/>
      <c r="D145" s="85"/>
      <c r="E145" s="86" t="s">
        <v>102</v>
      </c>
      <c r="F145" s="87">
        <v>161.88999999999999</v>
      </c>
      <c r="H145" s="88" t="s">
        <v>121</v>
      </c>
      <c r="I145" s="89">
        <v>0.1</v>
      </c>
      <c r="J145" s="90">
        <f t="shared" si="142"/>
        <v>178.07899999999998</v>
      </c>
      <c r="K145" s="91">
        <f t="shared" si="143"/>
        <v>0</v>
      </c>
      <c r="L145" s="92">
        <f t="shared" si="144"/>
        <v>0</v>
      </c>
      <c r="M145" s="93">
        <f t="shared" si="145"/>
        <v>0</v>
      </c>
      <c r="N145" s="94">
        <f t="shared" si="146"/>
        <v>0</v>
      </c>
      <c r="O145" s="94">
        <f t="shared" si="147"/>
        <v>0</v>
      </c>
      <c r="P145" s="92">
        <f t="shared" si="148"/>
        <v>0</v>
      </c>
      <c r="Q145" s="95">
        <f t="shared" si="149"/>
        <v>0</v>
      </c>
      <c r="R145" s="112"/>
    </row>
    <row r="146" spans="1:18" x14ac:dyDescent="0.3">
      <c r="A146" s="83" t="str">
        <f>IF(TRIM(H146)&lt;&gt;"",COUNTA(H$9:$H146)&amp;"","")</f>
        <v>99</v>
      </c>
      <c r="B146" s="84"/>
      <c r="C146" s="84"/>
      <c r="D146" s="85"/>
      <c r="E146" s="86" t="s">
        <v>103</v>
      </c>
      <c r="F146" s="87">
        <v>485.66999999999996</v>
      </c>
      <c r="H146" s="88" t="s">
        <v>121</v>
      </c>
      <c r="I146" s="89">
        <v>0.1</v>
      </c>
      <c r="J146" s="90">
        <f t="shared" si="142"/>
        <v>534.23699999999997</v>
      </c>
      <c r="K146" s="91">
        <f t="shared" si="143"/>
        <v>0</v>
      </c>
      <c r="L146" s="92">
        <f t="shared" si="144"/>
        <v>0</v>
      </c>
      <c r="M146" s="93">
        <f t="shared" si="145"/>
        <v>0</v>
      </c>
      <c r="N146" s="94">
        <f t="shared" si="146"/>
        <v>0</v>
      </c>
      <c r="O146" s="94">
        <f t="shared" si="147"/>
        <v>0</v>
      </c>
      <c r="P146" s="92">
        <f t="shared" si="148"/>
        <v>0</v>
      </c>
      <c r="Q146" s="95">
        <f t="shared" si="149"/>
        <v>0</v>
      </c>
      <c r="R146" s="112"/>
    </row>
    <row r="147" spans="1:18" x14ac:dyDescent="0.3">
      <c r="A147" s="83" t="str">
        <f>IF(TRIM(H147)&lt;&gt;"",COUNTA(H$9:$H147)&amp;"","")</f>
        <v>100</v>
      </c>
      <c r="B147" s="84"/>
      <c r="C147" s="84"/>
      <c r="D147" s="85"/>
      <c r="E147" s="86" t="s">
        <v>107</v>
      </c>
      <c r="F147" s="87">
        <v>704.82</v>
      </c>
      <c r="H147" s="88" t="s">
        <v>121</v>
      </c>
      <c r="I147" s="89">
        <v>0.1</v>
      </c>
      <c r="J147" s="90">
        <f t="shared" si="142"/>
        <v>775.30200000000002</v>
      </c>
      <c r="K147" s="91">
        <f t="shared" si="143"/>
        <v>0</v>
      </c>
      <c r="L147" s="92">
        <f t="shared" si="144"/>
        <v>0</v>
      </c>
      <c r="M147" s="93">
        <f t="shared" si="145"/>
        <v>0</v>
      </c>
      <c r="N147" s="94">
        <f t="shared" si="146"/>
        <v>0</v>
      </c>
      <c r="O147" s="94">
        <f t="shared" si="147"/>
        <v>0</v>
      </c>
      <c r="P147" s="92">
        <f t="shared" si="148"/>
        <v>0</v>
      </c>
      <c r="Q147" s="95">
        <f t="shared" si="149"/>
        <v>0</v>
      </c>
      <c r="R147" s="112"/>
    </row>
    <row r="148" spans="1:18" x14ac:dyDescent="0.3">
      <c r="A148" s="83" t="str">
        <f>IF(TRIM(H148)&lt;&gt;"",COUNTA(H$9:$H148)&amp;"","")</f>
        <v/>
      </c>
      <c r="B148" s="84"/>
      <c r="C148" s="84"/>
      <c r="D148" s="85"/>
      <c r="E148" s="97"/>
      <c r="F148" s="87"/>
      <c r="H148" s="88"/>
      <c r="I148" s="89" t="str">
        <f t="shared" si="141"/>
        <v/>
      </c>
      <c r="J148" s="90" t="str">
        <f t="shared" si="142"/>
        <v/>
      </c>
      <c r="K148" s="91" t="str">
        <f t="shared" si="143"/>
        <v/>
      </c>
      <c r="L148" s="92" t="str">
        <f t="shared" si="144"/>
        <v/>
      </c>
      <c r="M148" s="93" t="str">
        <f t="shared" si="145"/>
        <v/>
      </c>
      <c r="N148" s="94" t="str">
        <f t="shared" si="146"/>
        <v/>
      </c>
      <c r="O148" s="94" t="str">
        <f t="shared" si="147"/>
        <v/>
      </c>
      <c r="P148" s="92" t="str">
        <f t="shared" si="148"/>
        <v/>
      </c>
      <c r="Q148" s="95" t="str">
        <f t="shared" si="149"/>
        <v/>
      </c>
      <c r="R148" s="112"/>
    </row>
    <row r="149" spans="1:18" x14ac:dyDescent="0.3">
      <c r="A149" s="83" t="str">
        <f>IF(TRIM(H149)&lt;&gt;"",COUNTA(H$9:$H149)&amp;"","")</f>
        <v/>
      </c>
      <c r="B149" s="84"/>
      <c r="C149" s="84"/>
      <c r="D149" s="85"/>
      <c r="E149" s="116" t="s">
        <v>72</v>
      </c>
      <c r="F149" s="87"/>
      <c r="H149" s="88"/>
      <c r="I149" s="89" t="str">
        <f t="shared" si="141"/>
        <v/>
      </c>
      <c r="J149" s="90" t="str">
        <f t="shared" si="142"/>
        <v/>
      </c>
      <c r="K149" s="91" t="str">
        <f t="shared" si="143"/>
        <v/>
      </c>
      <c r="L149" s="92" t="str">
        <f t="shared" si="144"/>
        <v/>
      </c>
      <c r="M149" s="93" t="str">
        <f t="shared" si="145"/>
        <v/>
      </c>
      <c r="N149" s="94" t="str">
        <f t="shared" si="146"/>
        <v/>
      </c>
      <c r="O149" s="94" t="str">
        <f t="shared" si="147"/>
        <v/>
      </c>
      <c r="P149" s="92" t="str">
        <f t="shared" si="148"/>
        <v/>
      </c>
      <c r="Q149" s="95" t="str">
        <f t="shared" si="149"/>
        <v/>
      </c>
      <c r="R149" s="112"/>
    </row>
    <row r="150" spans="1:18" x14ac:dyDescent="0.3">
      <c r="A150" s="83" t="str">
        <f>IF(TRIM(H150)&lt;&gt;"",COUNTA(H$9:$H150)&amp;"","")</f>
        <v>101</v>
      </c>
      <c r="B150" s="84"/>
      <c r="C150" s="84"/>
      <c r="D150" s="85"/>
      <c r="E150" s="97" t="s">
        <v>179</v>
      </c>
      <c r="F150" s="87">
        <v>4</v>
      </c>
      <c r="H150" s="88" t="s">
        <v>120</v>
      </c>
      <c r="I150" s="89">
        <f t="shared" si="141"/>
        <v>0</v>
      </c>
      <c r="J150" s="90">
        <f t="shared" si="142"/>
        <v>4</v>
      </c>
      <c r="K150" s="91">
        <f t="shared" si="143"/>
        <v>0</v>
      </c>
      <c r="L150" s="92">
        <f t="shared" si="144"/>
        <v>0</v>
      </c>
      <c r="M150" s="93">
        <f t="shared" si="145"/>
        <v>0</v>
      </c>
      <c r="N150" s="94">
        <f t="shared" si="146"/>
        <v>0</v>
      </c>
      <c r="O150" s="94">
        <f t="shared" si="147"/>
        <v>0</v>
      </c>
      <c r="P150" s="92">
        <f t="shared" si="148"/>
        <v>0</v>
      </c>
      <c r="Q150" s="95">
        <f t="shared" si="149"/>
        <v>0</v>
      </c>
      <c r="R150" s="112"/>
    </row>
    <row r="151" spans="1:18" x14ac:dyDescent="0.3">
      <c r="A151" s="83" t="str">
        <f>IF(TRIM(H151)&lt;&gt;"",COUNTA(H$9:$H151)&amp;"","")</f>
        <v>102</v>
      </c>
      <c r="B151" s="84"/>
      <c r="C151" s="84"/>
      <c r="D151" s="85"/>
      <c r="E151" s="97" t="s">
        <v>180</v>
      </c>
      <c r="F151" s="87">
        <v>4</v>
      </c>
      <c r="H151" s="88" t="s">
        <v>120</v>
      </c>
      <c r="I151" s="89">
        <f t="shared" si="141"/>
        <v>0</v>
      </c>
      <c r="J151" s="90">
        <f t="shared" si="142"/>
        <v>4</v>
      </c>
      <c r="K151" s="91">
        <f t="shared" si="143"/>
        <v>0</v>
      </c>
      <c r="L151" s="92">
        <f t="shared" si="144"/>
        <v>0</v>
      </c>
      <c r="M151" s="93">
        <f t="shared" si="145"/>
        <v>0</v>
      </c>
      <c r="N151" s="94">
        <f t="shared" si="146"/>
        <v>0</v>
      </c>
      <c r="O151" s="94">
        <f t="shared" si="147"/>
        <v>0</v>
      </c>
      <c r="P151" s="92">
        <f t="shared" si="148"/>
        <v>0</v>
      </c>
      <c r="Q151" s="95">
        <f t="shared" si="149"/>
        <v>0</v>
      </c>
      <c r="R151" s="112"/>
    </row>
    <row r="152" spans="1:18" x14ac:dyDescent="0.3">
      <c r="A152" s="83" t="str">
        <f>IF(TRIM(H152)&lt;&gt;"",COUNTA(H$9:$H152)&amp;"","")</f>
        <v>103</v>
      </c>
      <c r="B152" s="84"/>
      <c r="C152" s="84"/>
      <c r="D152" s="85"/>
      <c r="E152" s="97" t="s">
        <v>181</v>
      </c>
      <c r="F152" s="87">
        <v>1</v>
      </c>
      <c r="H152" s="88" t="s">
        <v>120</v>
      </c>
      <c r="I152" s="89">
        <f t="shared" si="141"/>
        <v>0</v>
      </c>
      <c r="J152" s="90">
        <f t="shared" si="142"/>
        <v>1</v>
      </c>
      <c r="K152" s="91">
        <f t="shared" si="143"/>
        <v>0</v>
      </c>
      <c r="L152" s="92">
        <f t="shared" si="144"/>
        <v>0</v>
      </c>
      <c r="M152" s="93">
        <f t="shared" si="145"/>
        <v>0</v>
      </c>
      <c r="N152" s="94">
        <f t="shared" si="146"/>
        <v>0</v>
      </c>
      <c r="O152" s="94">
        <f t="shared" si="147"/>
        <v>0</v>
      </c>
      <c r="P152" s="92">
        <f t="shared" si="148"/>
        <v>0</v>
      </c>
      <c r="Q152" s="95">
        <f t="shared" si="149"/>
        <v>0</v>
      </c>
      <c r="R152" s="112"/>
    </row>
    <row r="153" spans="1:18" x14ac:dyDescent="0.3">
      <c r="A153" s="83" t="str">
        <f>IF(TRIM(H153)&lt;&gt;"",COUNTA(H$9:$H153)&amp;"","")</f>
        <v>104</v>
      </c>
      <c r="B153" s="84"/>
      <c r="C153" s="84"/>
      <c r="D153" s="85"/>
      <c r="E153" s="97" t="s">
        <v>182</v>
      </c>
      <c r="F153" s="87">
        <v>2</v>
      </c>
      <c r="H153" s="88" t="s">
        <v>120</v>
      </c>
      <c r="I153" s="89">
        <f t="shared" si="141"/>
        <v>0</v>
      </c>
      <c r="J153" s="90">
        <f t="shared" si="142"/>
        <v>2</v>
      </c>
      <c r="K153" s="91">
        <f t="shared" si="143"/>
        <v>0</v>
      </c>
      <c r="L153" s="92">
        <f t="shared" si="144"/>
        <v>0</v>
      </c>
      <c r="M153" s="93">
        <f t="shared" si="145"/>
        <v>0</v>
      </c>
      <c r="N153" s="94">
        <f t="shared" si="146"/>
        <v>0</v>
      </c>
      <c r="O153" s="94">
        <f t="shared" si="147"/>
        <v>0</v>
      </c>
      <c r="P153" s="92">
        <f t="shared" si="148"/>
        <v>0</v>
      </c>
      <c r="Q153" s="95">
        <f t="shared" si="149"/>
        <v>0</v>
      </c>
      <c r="R153" s="112"/>
    </row>
    <row r="154" spans="1:18" x14ac:dyDescent="0.3">
      <c r="A154" s="83" t="str">
        <f>IF(TRIM(H154)&lt;&gt;"",COUNTA(H$9:$H154)&amp;"","")</f>
        <v>105</v>
      </c>
      <c r="B154" s="84"/>
      <c r="C154" s="84"/>
      <c r="D154" s="85"/>
      <c r="E154" s="97" t="s">
        <v>183</v>
      </c>
      <c r="F154" s="87">
        <v>2</v>
      </c>
      <c r="H154" s="88" t="s">
        <v>120</v>
      </c>
      <c r="I154" s="89">
        <f t="shared" si="141"/>
        <v>0</v>
      </c>
      <c r="J154" s="90">
        <f t="shared" si="142"/>
        <v>2</v>
      </c>
      <c r="K154" s="91">
        <f t="shared" si="143"/>
        <v>0</v>
      </c>
      <c r="L154" s="92">
        <f t="shared" si="144"/>
        <v>0</v>
      </c>
      <c r="M154" s="93">
        <f t="shared" si="145"/>
        <v>0</v>
      </c>
      <c r="N154" s="94">
        <f t="shared" si="146"/>
        <v>0</v>
      </c>
      <c r="O154" s="94">
        <f t="shared" si="147"/>
        <v>0</v>
      </c>
      <c r="P154" s="92">
        <f t="shared" si="148"/>
        <v>0</v>
      </c>
      <c r="Q154" s="95">
        <f t="shared" si="149"/>
        <v>0</v>
      </c>
      <c r="R154" s="112"/>
    </row>
    <row r="155" spans="1:18" x14ac:dyDescent="0.3">
      <c r="A155" s="83" t="str">
        <f>IF(TRIM(H155)&lt;&gt;"",COUNTA(H$9:$H155)&amp;"","")</f>
        <v>106</v>
      </c>
      <c r="B155" s="98"/>
      <c r="C155" s="98"/>
      <c r="D155" s="85"/>
      <c r="E155" s="99" t="s">
        <v>184</v>
      </c>
      <c r="F155" s="87">
        <v>13</v>
      </c>
      <c r="H155" s="88" t="s">
        <v>120</v>
      </c>
      <c r="I155" s="89">
        <f t="shared" si="141"/>
        <v>0</v>
      </c>
      <c r="J155" s="90">
        <f t="shared" si="142"/>
        <v>13</v>
      </c>
      <c r="K155" s="91">
        <f t="shared" si="143"/>
        <v>0</v>
      </c>
      <c r="L155" s="92">
        <f t="shared" si="144"/>
        <v>0</v>
      </c>
      <c r="M155" s="93">
        <f t="shared" si="145"/>
        <v>0</v>
      </c>
      <c r="N155" s="94">
        <f t="shared" si="146"/>
        <v>0</v>
      </c>
      <c r="O155" s="94">
        <f t="shared" si="147"/>
        <v>0</v>
      </c>
      <c r="P155" s="92">
        <f t="shared" si="148"/>
        <v>0</v>
      </c>
      <c r="Q155" s="95">
        <f t="shared" si="149"/>
        <v>0</v>
      </c>
      <c r="R155" s="112"/>
    </row>
    <row r="156" spans="1:18" x14ac:dyDescent="0.3">
      <c r="A156" s="83" t="str">
        <f>IF(TRIM(H156)&lt;&gt;"",COUNTA(H$9:$H156)&amp;"","")</f>
        <v/>
      </c>
      <c r="B156" s="98"/>
      <c r="C156" s="98"/>
      <c r="D156" s="85"/>
      <c r="E156" s="99"/>
      <c r="F156" s="87"/>
      <c r="H156" s="88"/>
      <c r="I156" s="89" t="str">
        <f t="shared" si="141"/>
        <v/>
      </c>
      <c r="J156" s="90" t="str">
        <f t="shared" si="142"/>
        <v/>
      </c>
      <c r="K156" s="91" t="str">
        <f t="shared" si="143"/>
        <v/>
      </c>
      <c r="L156" s="92" t="str">
        <f t="shared" si="144"/>
        <v/>
      </c>
      <c r="M156" s="93" t="str">
        <f t="shared" si="145"/>
        <v/>
      </c>
      <c r="N156" s="94" t="str">
        <f t="shared" si="146"/>
        <v/>
      </c>
      <c r="O156" s="94" t="str">
        <f t="shared" si="147"/>
        <v/>
      </c>
      <c r="P156" s="92" t="str">
        <f t="shared" si="148"/>
        <v/>
      </c>
      <c r="Q156" s="95" t="str">
        <f t="shared" si="149"/>
        <v/>
      </c>
      <c r="R156" s="112"/>
    </row>
    <row r="157" spans="1:18" ht="15.6" x14ac:dyDescent="0.3">
      <c r="A157" s="83" t="str">
        <f>IF(TRIM(H157)&lt;&gt;"",COUNTA(H$9:$H157)&amp;"","")</f>
        <v/>
      </c>
      <c r="B157" s="84"/>
      <c r="C157" s="84"/>
      <c r="D157" s="85"/>
      <c r="E157" s="152" t="s">
        <v>199</v>
      </c>
      <c r="F157" s="87"/>
      <c r="H157" s="88"/>
      <c r="I157" s="89" t="str">
        <f t="shared" ref="I157:I169" si="159">IF(F157=0,"",0)</f>
        <v/>
      </c>
      <c r="J157" s="90" t="str">
        <f t="shared" ref="J157:J169" si="160">IF(F157=0,"",F157+(F157*I157))</f>
        <v/>
      </c>
      <c r="K157" s="91" t="str">
        <f t="shared" ref="K157:K169" si="161">IF(F157=0,"",0)</f>
        <v/>
      </c>
      <c r="L157" s="92" t="str">
        <f t="shared" ref="L157:L169" si="162">IF(F157=0,"",K157*J157)</f>
        <v/>
      </c>
      <c r="M157" s="93" t="str">
        <f t="shared" ref="M157:M169" si="163">IF(F157=0,"",M$7)</f>
        <v/>
      </c>
      <c r="N157" s="94" t="str">
        <f t="shared" ref="N157:N169" si="164">IF(F157=0,"",0)</f>
        <v/>
      </c>
      <c r="O157" s="94" t="str">
        <f t="shared" ref="O157:O169" si="165">IF(F157=0,"",N157*J157)</f>
        <v/>
      </c>
      <c r="P157" s="92" t="str">
        <f t="shared" ref="P157:P169" si="166">IF(F157=0,"",O157*M157)</f>
        <v/>
      </c>
      <c r="Q157" s="95" t="str">
        <f t="shared" ref="Q157:Q169" si="167">IF(F157=0,"",L157+P157)</f>
        <v/>
      </c>
      <c r="R157" s="112"/>
    </row>
    <row r="158" spans="1:18" x14ac:dyDescent="0.3">
      <c r="A158" s="83" t="str">
        <f>IF(TRIM(H158)&lt;&gt;"",COUNTA(H$9:$H158)&amp;"","")</f>
        <v>107</v>
      </c>
      <c r="B158" s="84"/>
      <c r="C158" s="84"/>
      <c r="D158" s="85"/>
      <c r="E158" s="145" t="s">
        <v>185</v>
      </c>
      <c r="F158" s="87">
        <v>1</v>
      </c>
      <c r="H158" s="88" t="s">
        <v>120</v>
      </c>
      <c r="I158" s="89">
        <f t="shared" ref="I158:I159" si="168">IF(F158=0,"",0)</f>
        <v>0</v>
      </c>
      <c r="J158" s="90">
        <f t="shared" ref="J158:J159" si="169">IF(F158=0,"",F158+(F158*I158))</f>
        <v>1</v>
      </c>
      <c r="K158" s="91">
        <f t="shared" ref="K158:K159" si="170">IF(F158=0,"",0)</f>
        <v>0</v>
      </c>
      <c r="L158" s="92">
        <f t="shared" ref="L158:L159" si="171">IF(F158=0,"",K158*J158)</f>
        <v>0</v>
      </c>
      <c r="M158" s="93">
        <f t="shared" ref="M158:M159" si="172">IF(F158=0,"",M$7)</f>
        <v>0</v>
      </c>
      <c r="N158" s="94">
        <f t="shared" ref="N158:N159" si="173">IF(F158=0,"",0)</f>
        <v>0</v>
      </c>
      <c r="O158" s="94">
        <f t="shared" ref="O158:O159" si="174">IF(F158=0,"",N158*J158)</f>
        <v>0</v>
      </c>
      <c r="P158" s="92">
        <f t="shared" ref="P158:P159" si="175">IF(F158=0,"",O158*M158)</f>
        <v>0</v>
      </c>
      <c r="Q158" s="95">
        <f t="shared" ref="Q158:Q159" si="176">IF(F158=0,"",L158+P158)</f>
        <v>0</v>
      </c>
      <c r="R158" s="112"/>
    </row>
    <row r="159" spans="1:18" x14ac:dyDescent="0.3">
      <c r="A159" s="83" t="str">
        <f>IF(TRIM(H159)&lt;&gt;"",COUNTA(H$9:$H159)&amp;"","")</f>
        <v>108</v>
      </c>
      <c r="B159" s="84"/>
      <c r="C159" s="84"/>
      <c r="D159" s="85"/>
      <c r="E159" s="144" t="s">
        <v>186</v>
      </c>
      <c r="F159" s="87">
        <v>1</v>
      </c>
      <c r="H159" s="88" t="s">
        <v>120</v>
      </c>
      <c r="I159" s="89">
        <f t="shared" si="168"/>
        <v>0</v>
      </c>
      <c r="J159" s="90">
        <f t="shared" si="169"/>
        <v>1</v>
      </c>
      <c r="K159" s="91">
        <f t="shared" si="170"/>
        <v>0</v>
      </c>
      <c r="L159" s="92">
        <f t="shared" si="171"/>
        <v>0</v>
      </c>
      <c r="M159" s="93">
        <f t="shared" si="172"/>
        <v>0</v>
      </c>
      <c r="N159" s="94">
        <f t="shared" si="173"/>
        <v>0</v>
      </c>
      <c r="O159" s="94">
        <f t="shared" si="174"/>
        <v>0</v>
      </c>
      <c r="P159" s="92">
        <f t="shared" si="175"/>
        <v>0</v>
      </c>
      <c r="Q159" s="95">
        <f t="shared" si="176"/>
        <v>0</v>
      </c>
      <c r="R159" s="112"/>
    </row>
    <row r="160" spans="1:18" x14ac:dyDescent="0.3">
      <c r="A160" s="83" t="str">
        <f>IF(TRIM(H160)&lt;&gt;"",COUNTA(H$9:$H160)&amp;"","")</f>
        <v>109</v>
      </c>
      <c r="B160" s="84"/>
      <c r="C160" s="84"/>
      <c r="D160" s="85"/>
      <c r="E160" s="145" t="s">
        <v>187</v>
      </c>
      <c r="F160" s="87">
        <v>8</v>
      </c>
      <c r="H160" s="88" t="s">
        <v>120</v>
      </c>
      <c r="I160" s="89">
        <f t="shared" si="159"/>
        <v>0</v>
      </c>
      <c r="J160" s="90">
        <f t="shared" si="160"/>
        <v>8</v>
      </c>
      <c r="K160" s="91">
        <f t="shared" si="161"/>
        <v>0</v>
      </c>
      <c r="L160" s="92">
        <f t="shared" si="162"/>
        <v>0</v>
      </c>
      <c r="M160" s="93">
        <f t="shared" si="163"/>
        <v>0</v>
      </c>
      <c r="N160" s="94">
        <f t="shared" si="164"/>
        <v>0</v>
      </c>
      <c r="O160" s="94">
        <f t="shared" si="165"/>
        <v>0</v>
      </c>
      <c r="P160" s="92">
        <f t="shared" si="166"/>
        <v>0</v>
      </c>
      <c r="Q160" s="95">
        <f t="shared" si="167"/>
        <v>0</v>
      </c>
      <c r="R160" s="112"/>
    </row>
    <row r="161" spans="1:18" x14ac:dyDescent="0.3">
      <c r="A161" s="83" t="str">
        <f>IF(TRIM(H161)&lt;&gt;"",COUNTA(H$9:$H161)&amp;"","")</f>
        <v>110</v>
      </c>
      <c r="B161" s="84"/>
      <c r="C161" s="84"/>
      <c r="D161" s="85"/>
      <c r="E161" s="145" t="s">
        <v>188</v>
      </c>
      <c r="F161" s="87">
        <v>1</v>
      </c>
      <c r="H161" s="88" t="s">
        <v>120</v>
      </c>
      <c r="I161" s="89">
        <f t="shared" ref="I161:I163" si="177">IF(F161=0,"",0)</f>
        <v>0</v>
      </c>
      <c r="J161" s="90">
        <f t="shared" ref="J161:J163" si="178">IF(F161=0,"",F161+(F161*I161))</f>
        <v>1</v>
      </c>
      <c r="K161" s="91">
        <f t="shared" ref="K161:K163" si="179">IF(F161=0,"",0)</f>
        <v>0</v>
      </c>
      <c r="L161" s="92">
        <f t="shared" ref="L161:L163" si="180">IF(F161=0,"",K161*J161)</f>
        <v>0</v>
      </c>
      <c r="M161" s="93">
        <f t="shared" ref="M161:M163" si="181">IF(F161=0,"",M$7)</f>
        <v>0</v>
      </c>
      <c r="N161" s="94">
        <f t="shared" ref="N161:N163" si="182">IF(F161=0,"",0)</f>
        <v>0</v>
      </c>
      <c r="O161" s="94">
        <f t="shared" ref="O161:O163" si="183">IF(F161=0,"",N161*J161)</f>
        <v>0</v>
      </c>
      <c r="P161" s="92">
        <f t="shared" ref="P161:P163" si="184">IF(F161=0,"",O161*M161)</f>
        <v>0</v>
      </c>
      <c r="Q161" s="95">
        <f t="shared" ref="Q161:Q163" si="185">IF(F161=0,"",L161+P161)</f>
        <v>0</v>
      </c>
      <c r="R161" s="112"/>
    </row>
    <row r="162" spans="1:18" x14ac:dyDescent="0.3">
      <c r="A162" s="83" t="str">
        <f>IF(TRIM(H162)&lt;&gt;"",COUNTA(H$9:$H162)&amp;"","")</f>
        <v>111</v>
      </c>
      <c r="B162" s="84"/>
      <c r="C162" s="84"/>
      <c r="D162" s="85"/>
      <c r="E162" s="145" t="s">
        <v>189</v>
      </c>
      <c r="F162" s="87">
        <v>3</v>
      </c>
      <c r="H162" s="88" t="s">
        <v>120</v>
      </c>
      <c r="I162" s="89">
        <f t="shared" ref="I162" si="186">IF(F162=0,"",0)</f>
        <v>0</v>
      </c>
      <c r="J162" s="90">
        <f t="shared" ref="J162" si="187">IF(F162=0,"",F162+(F162*I162))</f>
        <v>3</v>
      </c>
      <c r="K162" s="91">
        <f t="shared" ref="K162" si="188">IF(F162=0,"",0)</f>
        <v>0</v>
      </c>
      <c r="L162" s="92">
        <f t="shared" ref="L162" si="189">IF(F162=0,"",K162*J162)</f>
        <v>0</v>
      </c>
      <c r="M162" s="93">
        <f t="shared" ref="M162" si="190">IF(F162=0,"",M$7)</f>
        <v>0</v>
      </c>
      <c r="N162" s="94">
        <f t="shared" ref="N162" si="191">IF(F162=0,"",0)</f>
        <v>0</v>
      </c>
      <c r="O162" s="94">
        <f t="shared" ref="O162" si="192">IF(F162=0,"",N162*J162)</f>
        <v>0</v>
      </c>
      <c r="P162" s="92">
        <f t="shared" ref="P162" si="193">IF(F162=0,"",O162*M162)</f>
        <v>0</v>
      </c>
      <c r="Q162" s="95">
        <f t="shared" ref="Q162" si="194">IF(F162=0,"",L162+P162)</f>
        <v>0</v>
      </c>
      <c r="R162" s="112"/>
    </row>
    <row r="163" spans="1:18" x14ac:dyDescent="0.3">
      <c r="A163" s="83" t="str">
        <f>IF(TRIM(H163)&lt;&gt;"",COUNTA(H$9:$H163)&amp;"","")</f>
        <v>112</v>
      </c>
      <c r="B163" s="84"/>
      <c r="C163" s="84"/>
      <c r="D163" s="85"/>
      <c r="E163" s="145" t="s">
        <v>190</v>
      </c>
      <c r="F163" s="87">
        <v>1</v>
      </c>
      <c r="H163" s="88" t="s">
        <v>120</v>
      </c>
      <c r="I163" s="89">
        <f t="shared" si="177"/>
        <v>0</v>
      </c>
      <c r="J163" s="90">
        <f t="shared" si="178"/>
        <v>1</v>
      </c>
      <c r="K163" s="91">
        <f t="shared" si="179"/>
        <v>0</v>
      </c>
      <c r="L163" s="92">
        <f t="shared" si="180"/>
        <v>0</v>
      </c>
      <c r="M163" s="93">
        <f t="shared" si="181"/>
        <v>0</v>
      </c>
      <c r="N163" s="94">
        <f t="shared" si="182"/>
        <v>0</v>
      </c>
      <c r="O163" s="94">
        <f t="shared" si="183"/>
        <v>0</v>
      </c>
      <c r="P163" s="92">
        <f t="shared" si="184"/>
        <v>0</v>
      </c>
      <c r="Q163" s="95">
        <f t="shared" si="185"/>
        <v>0</v>
      </c>
      <c r="R163" s="112"/>
    </row>
    <row r="164" spans="1:18" x14ac:dyDescent="0.3">
      <c r="A164" s="83" t="str">
        <f>IF(TRIM(H164)&lt;&gt;"",COUNTA(H$9:$H164)&amp;"","")</f>
        <v>113</v>
      </c>
      <c r="B164" s="84"/>
      <c r="C164" s="84"/>
      <c r="D164" s="85"/>
      <c r="E164" s="145" t="s">
        <v>191</v>
      </c>
      <c r="F164" s="87">
        <v>1</v>
      </c>
      <c r="H164" s="88" t="s">
        <v>120</v>
      </c>
      <c r="I164" s="89">
        <f t="shared" si="159"/>
        <v>0</v>
      </c>
      <c r="J164" s="90">
        <f t="shared" si="160"/>
        <v>1</v>
      </c>
      <c r="K164" s="91">
        <f t="shared" si="161"/>
        <v>0</v>
      </c>
      <c r="L164" s="92">
        <f t="shared" si="162"/>
        <v>0</v>
      </c>
      <c r="M164" s="93">
        <f t="shared" si="163"/>
        <v>0</v>
      </c>
      <c r="N164" s="94">
        <f t="shared" si="164"/>
        <v>0</v>
      </c>
      <c r="O164" s="94">
        <f t="shared" si="165"/>
        <v>0</v>
      </c>
      <c r="P164" s="92">
        <f t="shared" si="166"/>
        <v>0</v>
      </c>
      <c r="Q164" s="95">
        <f t="shared" si="167"/>
        <v>0</v>
      </c>
      <c r="R164" s="112"/>
    </row>
    <row r="165" spans="1:18" x14ac:dyDescent="0.3">
      <c r="A165" s="83" t="str">
        <f>IF(TRIM(H165)&lt;&gt;"",COUNTA(H$9:$H165)&amp;"","")</f>
        <v>114</v>
      </c>
      <c r="B165" s="84"/>
      <c r="C165" s="84"/>
      <c r="D165" s="85"/>
      <c r="E165" s="144" t="s">
        <v>192</v>
      </c>
      <c r="F165" s="87">
        <v>1</v>
      </c>
      <c r="H165" s="88" t="s">
        <v>120</v>
      </c>
      <c r="I165" s="89">
        <f t="shared" si="159"/>
        <v>0</v>
      </c>
      <c r="J165" s="90">
        <f t="shared" si="160"/>
        <v>1</v>
      </c>
      <c r="K165" s="91">
        <f t="shared" si="161"/>
        <v>0</v>
      </c>
      <c r="L165" s="92">
        <f t="shared" si="162"/>
        <v>0</v>
      </c>
      <c r="M165" s="93">
        <f t="shared" si="163"/>
        <v>0</v>
      </c>
      <c r="N165" s="94">
        <f t="shared" si="164"/>
        <v>0</v>
      </c>
      <c r="O165" s="94">
        <f t="shared" si="165"/>
        <v>0</v>
      </c>
      <c r="P165" s="92">
        <f t="shared" si="166"/>
        <v>0</v>
      </c>
      <c r="Q165" s="95">
        <f t="shared" si="167"/>
        <v>0</v>
      </c>
      <c r="R165" s="112"/>
    </row>
    <row r="166" spans="1:18" x14ac:dyDescent="0.3">
      <c r="A166" s="83" t="str">
        <f>IF(TRIM(H166)&lt;&gt;"",COUNTA(H$9:$H166)&amp;"","")</f>
        <v>115</v>
      </c>
      <c r="B166" s="84"/>
      <c r="C166" s="84"/>
      <c r="D166" s="85"/>
      <c r="E166" s="144" t="s">
        <v>193</v>
      </c>
      <c r="F166" s="87">
        <v>4</v>
      </c>
      <c r="H166" s="88" t="s">
        <v>120</v>
      </c>
      <c r="I166" s="89">
        <f t="shared" si="159"/>
        <v>0</v>
      </c>
      <c r="J166" s="90">
        <f t="shared" si="160"/>
        <v>4</v>
      </c>
      <c r="K166" s="91">
        <f t="shared" si="161"/>
        <v>0</v>
      </c>
      <c r="L166" s="92">
        <f t="shared" si="162"/>
        <v>0</v>
      </c>
      <c r="M166" s="93">
        <f t="shared" si="163"/>
        <v>0</v>
      </c>
      <c r="N166" s="94">
        <f t="shared" si="164"/>
        <v>0</v>
      </c>
      <c r="O166" s="94">
        <f t="shared" si="165"/>
        <v>0</v>
      </c>
      <c r="P166" s="92">
        <f t="shared" si="166"/>
        <v>0</v>
      </c>
      <c r="Q166" s="95">
        <f t="shared" si="167"/>
        <v>0</v>
      </c>
      <c r="R166" s="112"/>
    </row>
    <row r="167" spans="1:18" x14ac:dyDescent="0.3">
      <c r="A167" s="83" t="str">
        <f>IF(TRIM(H167)&lt;&gt;"",COUNTA(H$9:$H167)&amp;"","")</f>
        <v>116</v>
      </c>
      <c r="B167" s="84"/>
      <c r="C167" s="84"/>
      <c r="D167" s="85"/>
      <c r="E167" s="144" t="s">
        <v>194</v>
      </c>
      <c r="F167" s="87">
        <v>1</v>
      </c>
      <c r="H167" s="88" t="s">
        <v>120</v>
      </c>
      <c r="I167" s="89">
        <f t="shared" si="159"/>
        <v>0</v>
      </c>
      <c r="J167" s="90">
        <f t="shared" si="160"/>
        <v>1</v>
      </c>
      <c r="K167" s="91">
        <f t="shared" si="161"/>
        <v>0</v>
      </c>
      <c r="L167" s="92">
        <f t="shared" si="162"/>
        <v>0</v>
      </c>
      <c r="M167" s="93">
        <f t="shared" si="163"/>
        <v>0</v>
      </c>
      <c r="N167" s="94">
        <f t="shared" si="164"/>
        <v>0</v>
      </c>
      <c r="O167" s="94">
        <f t="shared" si="165"/>
        <v>0</v>
      </c>
      <c r="P167" s="92">
        <f t="shared" si="166"/>
        <v>0</v>
      </c>
      <c r="Q167" s="95">
        <f t="shared" si="167"/>
        <v>0</v>
      </c>
      <c r="R167" s="112"/>
    </row>
    <row r="168" spans="1:18" x14ac:dyDescent="0.3">
      <c r="A168" s="83" t="str">
        <f>IF(TRIM(H168)&lt;&gt;"",COUNTA(H$9:$H168)&amp;"","")</f>
        <v>117</v>
      </c>
      <c r="B168" s="84"/>
      <c r="C168" s="84"/>
      <c r="D168" s="85"/>
      <c r="E168" s="144" t="s">
        <v>195</v>
      </c>
      <c r="F168" s="87">
        <v>1</v>
      </c>
      <c r="H168" s="88" t="s">
        <v>120</v>
      </c>
      <c r="I168" s="89">
        <f t="shared" si="159"/>
        <v>0</v>
      </c>
      <c r="J168" s="90">
        <f t="shared" si="160"/>
        <v>1</v>
      </c>
      <c r="K168" s="91">
        <f t="shared" si="161"/>
        <v>0</v>
      </c>
      <c r="L168" s="92">
        <f t="shared" si="162"/>
        <v>0</v>
      </c>
      <c r="M168" s="93">
        <f t="shared" si="163"/>
        <v>0</v>
      </c>
      <c r="N168" s="94">
        <f t="shared" si="164"/>
        <v>0</v>
      </c>
      <c r="O168" s="94">
        <f t="shared" si="165"/>
        <v>0</v>
      </c>
      <c r="P168" s="92">
        <f t="shared" si="166"/>
        <v>0</v>
      </c>
      <c r="Q168" s="95">
        <f t="shared" si="167"/>
        <v>0</v>
      </c>
      <c r="R168" s="112"/>
    </row>
    <row r="169" spans="1:18" x14ac:dyDescent="0.3">
      <c r="A169" s="83" t="str">
        <f>IF(TRIM(H169)&lt;&gt;"",COUNTA(H$9:$H169)&amp;"","")</f>
        <v>118</v>
      </c>
      <c r="B169" s="84"/>
      <c r="C169" s="84"/>
      <c r="D169" s="85"/>
      <c r="E169" s="144" t="s">
        <v>196</v>
      </c>
      <c r="F169" s="87">
        <v>38.61</v>
      </c>
      <c r="H169" s="88" t="s">
        <v>121</v>
      </c>
      <c r="I169" s="89">
        <f t="shared" si="159"/>
        <v>0</v>
      </c>
      <c r="J169" s="90">
        <f t="shared" si="160"/>
        <v>38.61</v>
      </c>
      <c r="K169" s="91">
        <f t="shared" si="161"/>
        <v>0</v>
      </c>
      <c r="L169" s="92">
        <f t="shared" si="162"/>
        <v>0</v>
      </c>
      <c r="M169" s="93">
        <f t="shared" si="163"/>
        <v>0</v>
      </c>
      <c r="N169" s="94">
        <f t="shared" si="164"/>
        <v>0</v>
      </c>
      <c r="O169" s="94">
        <f t="shared" si="165"/>
        <v>0</v>
      </c>
      <c r="P169" s="92">
        <f t="shared" si="166"/>
        <v>0</v>
      </c>
      <c r="Q169" s="95">
        <f t="shared" si="167"/>
        <v>0</v>
      </c>
      <c r="R169" s="112"/>
    </row>
    <row r="170" spans="1:18" x14ac:dyDescent="0.3">
      <c r="A170" s="83" t="str">
        <f>IF(TRIM(H170)&lt;&gt;"",COUNTA(H$9:$H170)&amp;"","")</f>
        <v>119</v>
      </c>
      <c r="B170" s="84"/>
      <c r="C170" s="84"/>
      <c r="D170" s="85"/>
      <c r="E170" s="144" t="s">
        <v>197</v>
      </c>
      <c r="F170" s="87">
        <v>10168.299999999999</v>
      </c>
      <c r="H170" s="88" t="s">
        <v>198</v>
      </c>
      <c r="I170" s="89">
        <f t="shared" si="36"/>
        <v>0</v>
      </c>
      <c r="J170" s="90">
        <f t="shared" si="37"/>
        <v>10168.299999999999</v>
      </c>
      <c r="K170" s="91">
        <f t="shared" si="38"/>
        <v>0</v>
      </c>
      <c r="L170" s="92">
        <f t="shared" si="39"/>
        <v>0</v>
      </c>
      <c r="M170" s="93">
        <f t="shared" si="40"/>
        <v>0</v>
      </c>
      <c r="N170" s="94">
        <f t="shared" si="41"/>
        <v>0</v>
      </c>
      <c r="O170" s="94">
        <f t="shared" si="42"/>
        <v>0</v>
      </c>
      <c r="P170" s="92">
        <f t="shared" si="43"/>
        <v>0</v>
      </c>
      <c r="Q170" s="95">
        <f t="shared" si="44"/>
        <v>0</v>
      </c>
      <c r="R170" s="112"/>
    </row>
    <row r="171" spans="1:18" ht="15" thickBot="1" x14ac:dyDescent="0.35">
      <c r="A171" s="83" t="str">
        <f>IF(TRIM(H171)&lt;&gt;"",COUNTA(H$9:$H171)&amp;"","")</f>
        <v/>
      </c>
      <c r="B171" s="98"/>
      <c r="C171" s="98"/>
      <c r="D171" s="85"/>
      <c r="E171" s="99"/>
      <c r="F171" s="87"/>
      <c r="H171" s="88"/>
      <c r="I171" s="89" t="str">
        <f t="shared" si="36"/>
        <v/>
      </c>
      <c r="J171" s="90" t="str">
        <f t="shared" si="37"/>
        <v/>
      </c>
      <c r="K171" s="91" t="str">
        <f t="shared" si="38"/>
        <v/>
      </c>
      <c r="L171" s="92" t="str">
        <f t="shared" si="39"/>
        <v/>
      </c>
      <c r="M171" s="93" t="str">
        <f t="shared" si="40"/>
        <v/>
      </c>
      <c r="N171" s="94" t="str">
        <f t="shared" si="41"/>
        <v/>
      </c>
      <c r="O171" s="94" t="str">
        <f t="shared" si="42"/>
        <v/>
      </c>
      <c r="P171" s="92" t="str">
        <f t="shared" si="43"/>
        <v/>
      </c>
      <c r="Q171" s="95" t="str">
        <f t="shared" si="44"/>
        <v/>
      </c>
      <c r="R171" s="112"/>
    </row>
    <row r="172" spans="1:18" s="111" customFormat="1" ht="16.2" thickBot="1" x14ac:dyDescent="0.35">
      <c r="A172" s="83" t="str">
        <f>IF(TRIM(H172)&lt;&gt;"",COUNTA(H$9:$H172)&amp;"","")</f>
        <v/>
      </c>
      <c r="B172" s="113"/>
      <c r="C172" s="113"/>
      <c r="D172" s="114"/>
      <c r="E172" s="102"/>
      <c r="F172" s="87"/>
      <c r="H172" s="115"/>
      <c r="I172" s="105" t="s">
        <v>12</v>
      </c>
      <c r="J172" s="106"/>
      <c r="K172" s="107">
        <f>SUM(L$24:L$171)</f>
        <v>0</v>
      </c>
      <c r="L172" s="197" t="s">
        <v>13</v>
      </c>
      <c r="M172" s="198"/>
      <c r="N172" s="108">
        <f>SUM(P$24:P$171)</f>
        <v>0</v>
      </c>
      <c r="O172" s="197" t="s">
        <v>42</v>
      </c>
      <c r="P172" s="198"/>
      <c r="Q172" s="109">
        <f>SUM(O$24:O$171)</f>
        <v>0</v>
      </c>
      <c r="R172" s="110">
        <f>SUM(Q$24:Q$171)</f>
        <v>0</v>
      </c>
    </row>
    <row r="173" spans="1:18" ht="15" thickBot="1" x14ac:dyDescent="0.35">
      <c r="A173" s="83" t="str">
        <f>IF(TRIM(H173)&lt;&gt;"",COUNTA(H$9:$H173)&amp;"","")</f>
        <v/>
      </c>
      <c r="B173" s="98"/>
      <c r="C173" s="98"/>
      <c r="D173" s="117"/>
      <c r="E173" s="99"/>
      <c r="F173" s="87"/>
      <c r="H173" s="88"/>
      <c r="I173" s="89" t="str">
        <f>IF(F173=0,"",0)</f>
        <v/>
      </c>
      <c r="J173" s="90" t="str">
        <f t="shared" ref="J173" si="195">IF(F173=0,"",F173+(F173*I173))</f>
        <v/>
      </c>
      <c r="K173" s="91" t="str">
        <f>IF(F173=0,"",0)</f>
        <v/>
      </c>
      <c r="L173" s="92" t="str">
        <f>IF(F173=0,"",K173*J173)</f>
        <v/>
      </c>
      <c r="M173" s="93" t="str">
        <f>IF(F173=0,"",M$7)</f>
        <v/>
      </c>
      <c r="N173" s="94" t="str">
        <f>IF(F173=0,"",0)</f>
        <v/>
      </c>
      <c r="O173" s="94" t="str">
        <f>IF(F173=0,"",N173*J173)</f>
        <v/>
      </c>
      <c r="P173" s="92" t="str">
        <f>IF(F173=0,"",O173*M173)</f>
        <v/>
      </c>
      <c r="Q173" s="95" t="str">
        <f>IF(F173=0,"",L173+P173)</f>
        <v/>
      </c>
      <c r="R173" s="96"/>
    </row>
    <row r="174" spans="1:18" ht="20.100000000000001" customHeight="1" thickBot="1" x14ac:dyDescent="0.35">
      <c r="A174" s="203" t="s">
        <v>26</v>
      </c>
      <c r="B174" s="204"/>
      <c r="C174" s="204"/>
      <c r="D174" s="204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5"/>
      <c r="R174" s="118">
        <f>SUM(L$9:$L$173)</f>
        <v>0</v>
      </c>
    </row>
    <row r="175" spans="1:18" ht="20.100000000000001" customHeight="1" thickBot="1" x14ac:dyDescent="0.35">
      <c r="A175" s="203" t="s">
        <v>27</v>
      </c>
      <c r="B175" s="204"/>
      <c r="C175" s="204"/>
      <c r="D175" s="204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4"/>
      <c r="Q175" s="205"/>
      <c r="R175" s="118">
        <f>SUM(P$9:P$173)</f>
        <v>0</v>
      </c>
    </row>
    <row r="176" spans="1:18" ht="20.100000000000001" customHeight="1" thickBot="1" x14ac:dyDescent="0.35">
      <c r="A176" s="203" t="s">
        <v>74</v>
      </c>
      <c r="B176" s="204"/>
      <c r="C176" s="204"/>
      <c r="D176" s="204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5"/>
      <c r="R176" s="119">
        <f>SUM(O$9:O$173)</f>
        <v>0</v>
      </c>
    </row>
    <row r="177" spans="1:18" ht="17.399999999999999" x14ac:dyDescent="0.3">
      <c r="A177" s="120"/>
      <c r="B177" s="121" t="s">
        <v>45</v>
      </c>
      <c r="C177" s="122"/>
      <c r="D177" s="123"/>
      <c r="E177" s="121"/>
      <c r="F177" s="124"/>
      <c r="H177" s="124"/>
      <c r="I177" s="124"/>
      <c r="J177" s="124"/>
      <c r="K177" s="124"/>
      <c r="L177" s="124"/>
      <c r="M177" s="124"/>
      <c r="N177" s="124"/>
      <c r="O177" s="124"/>
      <c r="P177" s="124"/>
      <c r="Q177" s="124"/>
      <c r="R177" s="125"/>
    </row>
    <row r="178" spans="1:18" s="127" customFormat="1" ht="18" customHeight="1" x14ac:dyDescent="0.3">
      <c r="A178" s="126">
        <v>1</v>
      </c>
      <c r="B178" s="206" t="s">
        <v>90</v>
      </c>
      <c r="C178" s="206"/>
      <c r="D178" s="206"/>
      <c r="E178" s="206"/>
      <c r="F178" s="206"/>
      <c r="G178" s="206"/>
      <c r="H178" s="206"/>
      <c r="I178" s="206"/>
      <c r="J178" s="206"/>
      <c r="K178" s="206"/>
      <c r="L178" s="206"/>
      <c r="M178" s="206"/>
      <c r="N178" s="206"/>
      <c r="O178" s="206"/>
      <c r="P178" s="206"/>
      <c r="Q178" s="206"/>
      <c r="R178" s="206"/>
    </row>
    <row r="179" spans="1:18" s="127" customFormat="1" ht="18" customHeight="1" x14ac:dyDescent="0.3">
      <c r="A179" s="126">
        <v>2</v>
      </c>
      <c r="B179" s="206" t="s">
        <v>91</v>
      </c>
      <c r="C179" s="206"/>
      <c r="D179" s="206"/>
      <c r="E179" s="206"/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206"/>
      <c r="Q179" s="206"/>
      <c r="R179" s="206"/>
    </row>
    <row r="180" spans="1:18" s="127" customFormat="1" ht="18" customHeight="1" x14ac:dyDescent="0.3">
      <c r="A180" s="126">
        <v>3</v>
      </c>
      <c r="B180" s="206" t="s">
        <v>47</v>
      </c>
      <c r="C180" s="206"/>
      <c r="D180" s="206"/>
      <c r="E180" s="206"/>
      <c r="F180" s="206"/>
      <c r="G180" s="206"/>
      <c r="H180" s="206"/>
      <c r="I180" s="206"/>
      <c r="J180" s="206"/>
      <c r="K180" s="206"/>
      <c r="L180" s="206"/>
      <c r="M180" s="206"/>
      <c r="N180" s="206"/>
      <c r="O180" s="206"/>
      <c r="P180" s="206"/>
      <c r="Q180" s="206"/>
      <c r="R180" s="206"/>
    </row>
    <row r="181" spans="1:18" s="127" customFormat="1" ht="18" customHeight="1" x14ac:dyDescent="0.3">
      <c r="A181" s="126">
        <v>4</v>
      </c>
      <c r="B181" s="206" t="s">
        <v>92</v>
      </c>
      <c r="C181" s="206"/>
      <c r="D181" s="206"/>
      <c r="E181" s="206"/>
      <c r="F181" s="206"/>
      <c r="G181" s="206"/>
      <c r="H181" s="206"/>
      <c r="I181" s="206"/>
      <c r="J181" s="206"/>
      <c r="K181" s="206"/>
      <c r="L181" s="206"/>
      <c r="M181" s="206"/>
      <c r="N181" s="206"/>
      <c r="O181" s="206"/>
      <c r="P181" s="206"/>
      <c r="Q181" s="206"/>
      <c r="R181" s="206"/>
    </row>
    <row r="182" spans="1:18" ht="21" thickBot="1" x14ac:dyDescent="0.35">
      <c r="A182" s="128"/>
      <c r="B182" s="129"/>
      <c r="C182" s="129"/>
      <c r="D182" s="130"/>
      <c r="E182" s="201"/>
      <c r="F182" s="201"/>
      <c r="G182" s="201"/>
      <c r="H182" s="201"/>
      <c r="I182" s="201"/>
      <c r="J182" s="201"/>
      <c r="K182" s="201"/>
      <c r="L182" s="201"/>
      <c r="M182" s="201"/>
      <c r="N182" s="201"/>
      <c r="O182" s="201"/>
      <c r="P182" s="201"/>
      <c r="Q182" s="201"/>
      <c r="R182" s="202"/>
    </row>
  </sheetData>
  <mergeCells count="29">
    <mergeCell ref="E182:R182"/>
    <mergeCell ref="A174:Q174"/>
    <mergeCell ref="A175:Q175"/>
    <mergeCell ref="A176:Q176"/>
    <mergeCell ref="B178:R178"/>
    <mergeCell ref="B179:R179"/>
    <mergeCell ref="B180:R180"/>
    <mergeCell ref="B181:R181"/>
    <mergeCell ref="O23:P23"/>
    <mergeCell ref="L23:M23"/>
    <mergeCell ref="L172:M172"/>
    <mergeCell ref="O172:P172"/>
    <mergeCell ref="E2:M2"/>
    <mergeCell ref="N2:O2"/>
    <mergeCell ref="N4:O4"/>
    <mergeCell ref="A1:D3"/>
    <mergeCell ref="A4:D5"/>
    <mergeCell ref="E3:M3"/>
    <mergeCell ref="P1:R1"/>
    <mergeCell ref="P2:R2"/>
    <mergeCell ref="P3:R3"/>
    <mergeCell ref="P4:R4"/>
    <mergeCell ref="N3:O3"/>
    <mergeCell ref="E4:M4"/>
    <mergeCell ref="P5:R5"/>
    <mergeCell ref="N5:O5"/>
    <mergeCell ref="F5:M5"/>
    <mergeCell ref="N1:O1"/>
    <mergeCell ref="E1:M1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39" fitToHeight="0" orientation="landscape" r:id="rId1"/>
  <ignoredErrors>
    <ignoredError sqref="K172 N172 Q17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418AE6BD-3EC9-485C-8AD2-9827E459626D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Bid Recap &amp; Summary</vt:lpstr>
      <vt:lpstr>Estimate</vt:lpstr>
      <vt:lpstr>'Bid Recap &amp; Summary'!Print_Area</vt:lpstr>
      <vt:lpstr>Estimate!Print_Area</vt:lpstr>
      <vt:lpstr>Estimate!Print_Titles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2024-10-04T19:16:40Z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{418AE6BD-3EC9-485C-8AD2-9827E459626D}</vt:lpwstr>
  </property>
</Properties>
</file>