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E357D634-60D8-4431-BC83-EF0FED4D20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timate" sheetId="1" r:id="rId1"/>
  </sheets>
  <definedNames>
    <definedName name="_xlnm.Print_Area" localSheetId="0">Estimate!$A$1:$O$102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  <c r="E43" i="1"/>
  <c r="M43" i="1" s="1"/>
  <c r="N43" i="1" s="1"/>
  <c r="J10" i="1"/>
  <c r="E10" i="1"/>
  <c r="I10" i="1" s="1"/>
  <c r="C73" i="1"/>
  <c r="C19" i="1"/>
  <c r="E19" i="1" s="1"/>
  <c r="I19" i="1" s="1"/>
  <c r="J19" i="1"/>
  <c r="I43" i="1" l="1"/>
  <c r="O43" i="1" s="1"/>
  <c r="M10" i="1"/>
  <c r="N10" i="1" s="1"/>
  <c r="O10" i="1" s="1"/>
  <c r="M19" i="1"/>
  <c r="N19" i="1" s="1"/>
  <c r="O19" i="1" s="1"/>
  <c r="J18" i="1"/>
  <c r="E18" i="1"/>
  <c r="M18" i="1" s="1"/>
  <c r="J17" i="1"/>
  <c r="E17" i="1"/>
  <c r="M17" i="1" s="1"/>
  <c r="N17" i="1" s="1"/>
  <c r="N18" i="1" l="1"/>
  <c r="I18" i="1"/>
  <c r="I17" i="1"/>
  <c r="O17" i="1" s="1"/>
  <c r="O18" i="1" l="1"/>
  <c r="J22" i="1"/>
  <c r="E22" i="1"/>
  <c r="M22" i="1" s="1"/>
  <c r="N22" i="1" l="1"/>
  <c r="I22" i="1"/>
  <c r="J39" i="1"/>
  <c r="E39" i="1"/>
  <c r="I39" i="1" s="1"/>
  <c r="J38" i="1"/>
  <c r="E38" i="1"/>
  <c r="M38" i="1" s="1"/>
  <c r="J31" i="1"/>
  <c r="E31" i="1"/>
  <c r="M31" i="1" s="1"/>
  <c r="J30" i="1"/>
  <c r="E30" i="1"/>
  <c r="M30" i="1" s="1"/>
  <c r="J29" i="1"/>
  <c r="E29" i="1"/>
  <c r="M29" i="1" s="1"/>
  <c r="I38" i="1" l="1"/>
  <c r="N30" i="1"/>
  <c r="I30" i="1"/>
  <c r="O22" i="1"/>
  <c r="N29" i="1"/>
  <c r="M39" i="1"/>
  <c r="N39" i="1" s="1"/>
  <c r="O39" i="1" s="1"/>
  <c r="N31" i="1"/>
  <c r="N38" i="1"/>
  <c r="I31" i="1"/>
  <c r="I29" i="1"/>
  <c r="J66" i="1"/>
  <c r="E66" i="1"/>
  <c r="I66" i="1" s="1"/>
  <c r="J63" i="1"/>
  <c r="E63" i="1"/>
  <c r="I63" i="1" s="1"/>
  <c r="J60" i="1"/>
  <c r="E60" i="1"/>
  <c r="M60" i="1" s="1"/>
  <c r="O38" i="1" l="1"/>
  <c r="O31" i="1"/>
  <c r="O30" i="1"/>
  <c r="O29" i="1"/>
  <c r="N60" i="1"/>
  <c r="M63" i="1"/>
  <c r="N63" i="1" s="1"/>
  <c r="O63" i="1" s="1"/>
  <c r="M66" i="1"/>
  <c r="N66" i="1" s="1"/>
  <c r="O66" i="1" s="1"/>
  <c r="I60" i="1"/>
  <c r="O60" i="1" l="1"/>
  <c r="E52" i="1" l="1"/>
  <c r="M52" i="1" s="1"/>
  <c r="E49" i="1"/>
  <c r="M49" i="1" s="1"/>
  <c r="J82" i="1"/>
  <c r="E82" i="1"/>
  <c r="I82" i="1" s="1"/>
  <c r="J81" i="1"/>
  <c r="E81" i="1"/>
  <c r="M81" i="1" s="1"/>
  <c r="J83" i="1"/>
  <c r="E83" i="1"/>
  <c r="M83" i="1" s="1"/>
  <c r="J80" i="1"/>
  <c r="E80" i="1"/>
  <c r="M80" i="1" s="1"/>
  <c r="J79" i="1"/>
  <c r="E79" i="1"/>
  <c r="I79" i="1" s="1"/>
  <c r="J78" i="1"/>
  <c r="E78" i="1"/>
  <c r="J77" i="1"/>
  <c r="E77" i="1"/>
  <c r="M77" i="1" s="1"/>
  <c r="J76" i="1"/>
  <c r="E76" i="1"/>
  <c r="I76" i="1" s="1"/>
  <c r="J73" i="1"/>
  <c r="J70" i="1"/>
  <c r="E70" i="1"/>
  <c r="M70" i="1" s="1"/>
  <c r="J69" i="1"/>
  <c r="E69" i="1"/>
  <c r="M69" i="1" s="1"/>
  <c r="J55" i="1"/>
  <c r="E55" i="1"/>
  <c r="M55" i="1" s="1"/>
  <c r="J52" i="1"/>
  <c r="J49" i="1"/>
  <c r="J44" i="1"/>
  <c r="E44" i="1"/>
  <c r="M44" i="1" s="1"/>
  <c r="J42" i="1"/>
  <c r="E42" i="1"/>
  <c r="M42" i="1" s="1"/>
  <c r="J37" i="1"/>
  <c r="E37" i="1"/>
  <c r="M37" i="1" s="1"/>
  <c r="J34" i="1"/>
  <c r="E34" i="1"/>
  <c r="M34" i="1" s="1"/>
  <c r="J26" i="1"/>
  <c r="E26" i="1"/>
  <c r="M26" i="1" s="1"/>
  <c r="J25" i="1"/>
  <c r="E25" i="1"/>
  <c r="M25" i="1" s="1"/>
  <c r="J11" i="1"/>
  <c r="E11" i="1"/>
  <c r="M11" i="1" s="1"/>
  <c r="J9" i="1"/>
  <c r="E9" i="1"/>
  <c r="M9" i="1" s="1"/>
  <c r="M82" i="1" l="1"/>
  <c r="N82" i="1" s="1"/>
  <c r="O82" i="1" s="1"/>
  <c r="N81" i="1"/>
  <c r="I81" i="1"/>
  <c r="N69" i="1"/>
  <c r="N52" i="1"/>
  <c r="M76" i="1"/>
  <c r="N76" i="1" s="1"/>
  <c r="O76" i="1" s="1"/>
  <c r="I44" i="1"/>
  <c r="M79" i="1"/>
  <c r="N79" i="1" s="1"/>
  <c r="O79" i="1" s="1"/>
  <c r="N34" i="1"/>
  <c r="N80" i="1"/>
  <c r="N42" i="1"/>
  <c r="N55" i="1"/>
  <c r="N70" i="1"/>
  <c r="I37" i="1"/>
  <c r="N44" i="1"/>
  <c r="I80" i="1"/>
  <c r="I26" i="1"/>
  <c r="N9" i="1"/>
  <c r="I34" i="1"/>
  <c r="N37" i="1"/>
  <c r="I52" i="1"/>
  <c r="N49" i="1"/>
  <c r="I69" i="1"/>
  <c r="N25" i="1"/>
  <c r="N26" i="1"/>
  <c r="N77" i="1"/>
  <c r="I25" i="1"/>
  <c r="I42" i="1"/>
  <c r="I9" i="1"/>
  <c r="N11" i="1"/>
  <c r="N83" i="1"/>
  <c r="M78" i="1"/>
  <c r="N78" i="1" s="1"/>
  <c r="I78" i="1"/>
  <c r="I11" i="1"/>
  <c r="I55" i="1"/>
  <c r="I49" i="1"/>
  <c r="I70" i="1"/>
  <c r="I77" i="1"/>
  <c r="I83" i="1"/>
  <c r="E73" i="1"/>
  <c r="M73" i="1" s="1"/>
  <c r="N73" i="1" s="1"/>
  <c r="O70" i="1" l="1"/>
  <c r="O37" i="1"/>
  <c r="O69" i="1"/>
  <c r="O42" i="1"/>
  <c r="O52" i="1"/>
  <c r="O81" i="1"/>
  <c r="O83" i="1"/>
  <c r="O55" i="1"/>
  <c r="O77" i="1"/>
  <c r="O34" i="1"/>
  <c r="O80" i="1"/>
  <c r="O44" i="1"/>
  <c r="O26" i="1"/>
  <c r="O11" i="1"/>
  <c r="O49" i="1"/>
  <c r="O9" i="1"/>
  <c r="O25" i="1"/>
  <c r="O78" i="1"/>
  <c r="I73" i="1"/>
  <c r="J8" i="1"/>
  <c r="E8" i="1"/>
  <c r="I8" i="1" s="1"/>
  <c r="N85" i="1" l="1"/>
  <c r="O73" i="1"/>
  <c r="M8" i="1"/>
  <c r="N87" i="1" s="1"/>
  <c r="N90" i="1" l="1"/>
  <c r="N8" i="1"/>
  <c r="N86" i="1" s="1"/>
  <c r="N88" i="1" s="1"/>
  <c r="N89" i="1" l="1"/>
  <c r="N91" i="1" s="1"/>
  <c r="O8" i="1"/>
</calcChain>
</file>

<file path=xl/sharedStrings.xml><?xml version="1.0" encoding="utf-8"?>
<sst xmlns="http://schemas.openxmlformats.org/spreadsheetml/2006/main" count="151" uniqueCount="94">
  <si>
    <t>REV:</t>
  </si>
  <si>
    <t>SR.
NO.</t>
  </si>
  <si>
    <t>DESCRIPTION</t>
  </si>
  <si>
    <t>QUANTITY</t>
  </si>
  <si>
    <t>WASTAGE</t>
  </si>
  <si>
    <t>QTY WITH
WASTAGE</t>
  </si>
  <si>
    <t>UNIT</t>
  </si>
  <si>
    <t>UNIT 
COST</t>
  </si>
  <si>
    <t>MATERIAL 
COST</t>
  </si>
  <si>
    <t>CONDUITS</t>
  </si>
  <si>
    <t>CONDUCTORS</t>
  </si>
  <si>
    <t>RECEPTACLES &amp; SWITCHES</t>
  </si>
  <si>
    <t>EA</t>
  </si>
  <si>
    <t>CIRCUIT BREAKERS</t>
  </si>
  <si>
    <t>MISCELLANEOUS</t>
  </si>
  <si>
    <t xml:space="preserve">TOTAL MATERIAL COST  </t>
  </si>
  <si>
    <t xml:space="preserve">TOTAL COST  </t>
  </si>
  <si>
    <t xml:space="preserve">OVERHEADS &amp; PROFIT  </t>
  </si>
  <si>
    <t xml:space="preserve">TOTAL BID  </t>
  </si>
  <si>
    <t>SCOPE OF ESTIMATE:</t>
  </si>
  <si>
    <t>I</t>
  </si>
  <si>
    <t>SUPPLY &amp; INSTALLATION</t>
  </si>
  <si>
    <t>PROJECT:</t>
  </si>
  <si>
    <t>ADDRESS:</t>
  </si>
  <si>
    <t>LIGHTING CONTROLS</t>
  </si>
  <si>
    <t>Receptacles &amp; Switches</t>
  </si>
  <si>
    <t>DEVICES</t>
  </si>
  <si>
    <t>DISTRIBUTION</t>
  </si>
  <si>
    <t>PANELS</t>
  </si>
  <si>
    <t>LABOR RATE</t>
  </si>
  <si>
    <t>LABOR</t>
  </si>
  <si>
    <t>TOTAL
COST</t>
  </si>
  <si>
    <t>NEW WORK</t>
  </si>
  <si>
    <t xml:space="preserve">TOTAL LABOR </t>
  </si>
  <si>
    <t>Distribution</t>
  </si>
  <si>
    <t>Miscellaneous</t>
  </si>
  <si>
    <t>GROUNDING</t>
  </si>
  <si>
    <t>TERMINATIONS</t>
  </si>
  <si>
    <t xml:space="preserve">TOTAL LABOR HOURS  </t>
  </si>
  <si>
    <t>LABOR 
COST</t>
  </si>
  <si>
    <t xml:space="preserve">TOTAL LABOR COST  </t>
  </si>
  <si>
    <t>Mobilization and Demobilization</t>
  </si>
  <si>
    <t>Arc Flash Study</t>
  </si>
  <si>
    <t>Protection Devices Coordination Study</t>
  </si>
  <si>
    <t>Permit and Utility Fees</t>
  </si>
  <si>
    <t>Testing and Commissioning</t>
  </si>
  <si>
    <t>Allowances</t>
  </si>
  <si>
    <t>As Built Documents</t>
  </si>
  <si>
    <t>ALLOWANCES (PLEASE ADD YOUR NUMBER)</t>
  </si>
  <si>
    <t>DEMOLITION</t>
  </si>
  <si>
    <t>TRENCHING &amp; BACKFILLING</t>
  </si>
  <si>
    <t>Trenching &amp; Backfilling</t>
  </si>
  <si>
    <t>Compression Lugs CU With 1-Hole. #2 CU Wire</t>
  </si>
  <si>
    <t>Heat Shrink Tubing For #2 CU Wire</t>
  </si>
  <si>
    <t>CFT</t>
  </si>
  <si>
    <t>FT</t>
  </si>
  <si>
    <t>Tags &amp; Directory</t>
  </si>
  <si>
    <t>E</t>
  </si>
  <si>
    <t>Core Drill</t>
  </si>
  <si>
    <t>LS</t>
  </si>
  <si>
    <t xml:space="preserve">MATERIAL TAX  </t>
  </si>
  <si>
    <t>Excavation &amp; Backfilling (2' Deep x 1' Wide Trench) Including All Labor and Material/Equipment</t>
  </si>
  <si>
    <t>SITE LIGHTING</t>
  </si>
  <si>
    <t>Site Lighting</t>
  </si>
  <si>
    <t>EXISTING UNDERGROUND WIRING TO BE REMOVE</t>
  </si>
  <si>
    <t xml:space="preserve">EXISTING ELECTRICAL METER TO BE REMOVED </t>
  </si>
  <si>
    <t>1 1/4"C RIGID PVC SCH40</t>
  </si>
  <si>
    <t>1"C RIGID PVC SCH40</t>
  </si>
  <si>
    <t>#2 XHHW</t>
  </si>
  <si>
    <t>15A/1P CIRCUIT BREAKER</t>
  </si>
  <si>
    <t>15A/2P CIRCUIT BREAKER</t>
  </si>
  <si>
    <t>30A/2P MAIN CIRCUIT BREAKER</t>
  </si>
  <si>
    <t>EEMAC 3R LOCKABLE CABINET SIZED TO SUIT EQUIPMENT SUPPLIED (APPROX. 750 X 750 X 300)</t>
  </si>
  <si>
    <t>3/4" X 10' GROUND ROD</t>
  </si>
  <si>
    <t>DUPLEX RECEPTACLE GFI</t>
  </si>
  <si>
    <t>3/4"C RGS</t>
  </si>
  <si>
    <t>#12 THHN</t>
  </si>
  <si>
    <t>1 1/4"C RIGID PVC SCH 40</t>
  </si>
  <si>
    <t>NYLON PULL STRING</t>
  </si>
  <si>
    <t>#6 XHHW</t>
  </si>
  <si>
    <t>LOCKING BAR ON LEADING EDGE OF DOOR FOR RACK</t>
  </si>
  <si>
    <t>150 X 150 SQUARE HOT DIPPED GALVANIZED STEEL TUBE SUPPORT LEGS WITH SOLID TOPS</t>
  </si>
  <si>
    <t xml:space="preserve">REMOVE EXISTING PHOTOCELL </t>
  </si>
  <si>
    <t>PANEL LP-A,
100A, 120/240V, 8 CIRCUIT COMBINATION PANEL</t>
  </si>
  <si>
    <t>UTILITY METER AND METER POST</t>
  </si>
  <si>
    <t xml:space="preserve">INTERMATIC #EK4036S 240VOLT BUTTON-TYPE PHOTOCELL </t>
  </si>
  <si>
    <t>DATE: 04/23/2024</t>
  </si>
  <si>
    <t xml:space="preserve">PARKWAY FOREST PARK </t>
  </si>
  <si>
    <t>80 PARK WAY FOREST DRIVE, TORONTO</t>
  </si>
  <si>
    <r>
      <t>REMOVE EXISTING POLE LIGHT (</t>
    </r>
    <r>
      <rPr>
        <sz val="11"/>
        <color rgb="FFFF0000"/>
        <rFont val="Calibri"/>
        <family val="2"/>
        <scheme val="minor"/>
      </rPr>
      <t>ASSUMED</t>
    </r>
    <r>
      <rPr>
        <sz val="11"/>
        <color theme="1"/>
        <rFont val="Calibri"/>
        <family val="2"/>
        <scheme val="minor"/>
      </rPr>
      <t>)</t>
    </r>
  </si>
  <si>
    <r>
      <t>SPACE FOR IRRIGATION CONTROLLER (</t>
    </r>
    <r>
      <rPr>
        <sz val="11"/>
        <color rgb="FFFF0000"/>
        <rFont val="Calibri"/>
        <family val="2"/>
        <scheme val="minor"/>
      </rPr>
      <t>BY OTHER</t>
    </r>
    <r>
      <rPr>
        <sz val="11"/>
        <color theme="1"/>
        <rFont val="Calibri"/>
        <family val="2"/>
        <scheme val="minor"/>
      </rPr>
      <t>)</t>
    </r>
  </si>
  <si>
    <t xml:space="preserve">1"C RIGID PVC CONDUIT </t>
  </si>
  <si>
    <t>#2 BARE COPPER</t>
  </si>
  <si>
    <t>Demolition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</si>
</sst>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&quot;$&quot;* #,##0_);_(&quot;$&quot;* \(#,##0\);_(&quot;$&quot;* &quot;-&quot;??_);_(@_)"/>
    <numFmt numFmtId="166" formatCode="_-[$$-409]* #,##0.00_ ;_-[$$-409]* \-#,##0.00\ ;_-[$$-409]* &quot;-&quot;??_ ;_-@_ "/>
    <numFmt numFmtId="167" formatCode="_-[$$-409]* #,##0_ ;_-[$$-409]* \-#,##0\ ;_-[$$-409]* &quot;-&quot;??_ ;_-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A7A7A7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gradientFill degree="45">
        <stop position="0">
          <color theme="1" tint="0.1490218817712943"/>
        </stop>
        <stop position="1">
          <color rgb="FFB9282E"/>
        </stop>
      </gradientFill>
    </fill>
    <fill>
      <gradientFill degree="45">
        <stop position="0">
          <color theme="0"/>
        </stop>
        <stop position="1">
          <color rgb="FFB3B4B6"/>
        </stop>
      </gradient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18" fillId="7" borderId="1" applyBorder="0">
      <alignment horizontal="center" vertical="center" wrapText="1"/>
    </xf>
    <xf numFmtId="166" fontId="12" fillId="8" borderId="10" applyBorder="0">
      <alignment horizontal="center" vertical="center"/>
    </xf>
  </cellStyleXfs>
  <cellXfs count="133">
    <xf numFmtId="0" fontId="0" fillId="0" borderId="0" xfId="0"/>
    <xf numFmtId="9" fontId="3" fillId="4" borderId="7" xfId="2" applyFont="1" applyFill="1" applyBorder="1" applyAlignment="1">
      <alignment horizontal="center" vertical="center"/>
    </xf>
    <xf numFmtId="0" fontId="7" fillId="0" borderId="0" xfId="3" applyFont="1"/>
    <xf numFmtId="0" fontId="8" fillId="0" borderId="0" xfId="0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1" applyFont="1" applyAlignment="1">
      <alignment horizontal="center" vertical="center"/>
    </xf>
    <xf numFmtId="164" fontId="1" fillId="0" borderId="0" xfId="4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0" fontId="1" fillId="0" borderId="0" xfId="0" applyFont="1"/>
    <xf numFmtId="0" fontId="9" fillId="0" borderId="0" xfId="3" applyFont="1"/>
    <xf numFmtId="0" fontId="9" fillId="0" borderId="0" xfId="3" applyFont="1" applyAlignment="1">
      <alignment vertical="center"/>
    </xf>
    <xf numFmtId="0" fontId="9" fillId="0" borderId="0" xfId="0" applyFont="1" applyAlignment="1">
      <alignment horizontal="left"/>
    </xf>
    <xf numFmtId="14" fontId="10" fillId="0" borderId="0" xfId="3" applyNumberFormat="1" applyFont="1"/>
    <xf numFmtId="0" fontId="11" fillId="0" borderId="0" xfId="0" applyFont="1" applyAlignment="1">
      <alignment horizontal="center"/>
    </xf>
    <xf numFmtId="166" fontId="1" fillId="0" borderId="0" xfId="4" applyNumberFormat="1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4" borderId="7" xfId="0" applyFont="1" applyFill="1" applyBorder="1" applyAlignment="1">
      <alignment horizontal="center" vertical="center"/>
    </xf>
    <xf numFmtId="1" fontId="1" fillId="4" borderId="7" xfId="1" applyNumberFormat="1" applyFont="1" applyFill="1" applyBorder="1" applyAlignment="1">
      <alignment horizontal="center" vertical="center"/>
    </xf>
    <xf numFmtId="166" fontId="1" fillId="4" borderId="10" xfId="1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4" fontId="1" fillId="4" borderId="7" xfId="1" applyFont="1" applyFill="1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44" fontId="1" fillId="0" borderId="0" xfId="1" applyFont="1" applyAlignment="1">
      <alignment horizontal="center"/>
    </xf>
    <xf numFmtId="44" fontId="1" fillId="4" borderId="8" xfId="1" applyFont="1" applyFill="1" applyBorder="1" applyAlignment="1">
      <alignment horizontal="center" vertical="center"/>
    </xf>
    <xf numFmtId="44" fontId="1" fillId="0" borderId="0" xfId="0" applyNumberFormat="1" applyFont="1" applyAlignment="1">
      <alignment horizontal="center"/>
    </xf>
    <xf numFmtId="0" fontId="1" fillId="0" borderId="9" xfId="0" applyFont="1" applyBorder="1"/>
    <xf numFmtId="44" fontId="1" fillId="0" borderId="0" xfId="4" applyNumberFormat="1" applyFont="1" applyAlignment="1">
      <alignment horizontal="center" vertical="center"/>
    </xf>
    <xf numFmtId="44" fontId="3" fillId="4" borderId="7" xfId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center" vertical="center"/>
    </xf>
    <xf numFmtId="0" fontId="1" fillId="4" borderId="7" xfId="1" applyNumberFormat="1" applyFont="1" applyFill="1" applyBorder="1" applyAlignment="1">
      <alignment horizontal="center" vertical="center"/>
    </xf>
    <xf numFmtId="0" fontId="1" fillId="0" borderId="0" xfId="4" applyNumberFormat="1" applyFont="1" applyAlignment="1">
      <alignment horizontal="center"/>
    </xf>
    <xf numFmtId="165" fontId="12" fillId="2" borderId="3" xfId="1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9" fontId="5" fillId="3" borderId="3" xfId="2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/>
    </xf>
    <xf numFmtId="1" fontId="0" fillId="0" borderId="7" xfId="0" applyNumberFormat="1" applyBorder="1" applyAlignment="1">
      <alignment horizontal="center" vertical="center"/>
    </xf>
    <xf numFmtId="165" fontId="1" fillId="4" borderId="9" xfId="1" applyNumberFormat="1" applyFont="1" applyFill="1" applyBorder="1" applyAlignment="1">
      <alignment horizontal="center" vertical="center"/>
    </xf>
    <xf numFmtId="12" fontId="1" fillId="0" borderId="15" xfId="0" applyNumberFormat="1" applyFont="1" applyBorder="1" applyAlignment="1">
      <alignment horizontal="left" wrapText="1"/>
    </xf>
    <xf numFmtId="0" fontId="1" fillId="4" borderId="15" xfId="0" applyFont="1" applyFill="1" applyBorder="1" applyAlignment="1">
      <alignment horizontal="left" vertical="center" wrapText="1"/>
    </xf>
    <xf numFmtId="167" fontId="3" fillId="0" borderId="7" xfId="1" applyNumberFormat="1" applyFont="1" applyFill="1" applyBorder="1" applyAlignment="1">
      <alignment horizontal="right" vertical="center" wrapText="1"/>
    </xf>
    <xf numFmtId="2" fontId="3" fillId="0" borderId="7" xfId="1" applyNumberFormat="1" applyFont="1" applyFill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/>
    </xf>
    <xf numFmtId="1" fontId="1" fillId="4" borderId="16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1" fontId="3" fillId="4" borderId="7" xfId="3" applyNumberFormat="1" applyFont="1" applyFill="1" applyBorder="1" applyAlignment="1">
      <alignment horizontal="center" vertical="center"/>
    </xf>
    <xf numFmtId="166" fontId="3" fillId="0" borderId="7" xfId="1" applyNumberFormat="1" applyFont="1" applyFill="1" applyBorder="1" applyAlignment="1">
      <alignment horizontal="right" vertical="center" wrapText="1"/>
    </xf>
    <xf numFmtId="167" fontId="3" fillId="0" borderId="8" xfId="1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3" fillId="4" borderId="7" xfId="3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1" fillId="0" borderId="0" xfId="4" applyFont="1" applyAlignment="1">
      <alignment horizontal="right" vertical="center"/>
    </xf>
    <xf numFmtId="44" fontId="1" fillId="0" borderId="0" xfId="1" applyFont="1" applyAlignment="1">
      <alignment horizontal="right" vertical="center"/>
    </xf>
    <xf numFmtId="1" fontId="1" fillId="4" borderId="7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" fontId="13" fillId="0" borderId="21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21" xfId="0" applyFont="1" applyBorder="1"/>
    <xf numFmtId="1" fontId="0" fillId="0" borderId="2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167" fontId="0" fillId="0" borderId="7" xfId="5" applyNumberFormat="1" applyFont="1" applyBorder="1" applyAlignment="1">
      <alignment vertical="center"/>
    </xf>
    <xf numFmtId="0" fontId="0" fillId="0" borderId="7" xfId="0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6" fillId="6" borderId="26" xfId="0" applyFont="1" applyFill="1" applyBorder="1" applyAlignment="1">
      <alignment horizontal="center" vertical="center" wrapText="1"/>
    </xf>
    <xf numFmtId="9" fontId="16" fillId="6" borderId="26" xfId="0" applyNumberFormat="1" applyFont="1" applyFill="1" applyBorder="1" applyAlignment="1">
      <alignment horizontal="center" vertical="center"/>
    </xf>
    <xf numFmtId="0" fontId="16" fillId="6" borderId="26" xfId="0" applyFont="1" applyFill="1" applyBorder="1" applyAlignment="1">
      <alignment horizontal="center" vertical="center"/>
    </xf>
    <xf numFmtId="44" fontId="16" fillId="6" borderId="26" xfId="0" applyNumberFormat="1" applyFont="1" applyFill="1" applyBorder="1" applyAlignment="1">
      <alignment horizontal="center" vertical="center"/>
    </xf>
    <xf numFmtId="1" fontId="16" fillId="6" borderId="26" xfId="0" applyNumberFormat="1" applyFont="1" applyFill="1" applyBorder="1" applyAlignment="1">
      <alignment horizontal="right" vertical="center"/>
    </xf>
    <xf numFmtId="1" fontId="16" fillId="6" borderId="26" xfId="0" applyNumberFormat="1" applyFont="1" applyFill="1" applyBorder="1" applyAlignment="1">
      <alignment horizontal="center" vertical="center"/>
    </xf>
    <xf numFmtId="166" fontId="16" fillId="6" borderId="27" xfId="0" applyNumberFormat="1" applyFont="1" applyFill="1" applyBorder="1" applyAlignment="1">
      <alignment horizontal="center" vertical="center"/>
    </xf>
    <xf numFmtId="44" fontId="16" fillId="6" borderId="28" xfId="0" applyNumberFormat="1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 wrapText="1"/>
    </xf>
    <xf numFmtId="9" fontId="16" fillId="6" borderId="21" xfId="0" applyNumberFormat="1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44" fontId="16" fillId="6" borderId="21" xfId="0" applyNumberFormat="1" applyFont="1" applyFill="1" applyBorder="1" applyAlignment="1">
      <alignment horizontal="center" vertical="center"/>
    </xf>
    <xf numFmtId="1" fontId="16" fillId="6" borderId="21" xfId="0" applyNumberFormat="1" applyFont="1" applyFill="1" applyBorder="1" applyAlignment="1">
      <alignment horizontal="right" vertical="center"/>
    </xf>
    <xf numFmtId="1" fontId="16" fillId="6" borderId="21" xfId="0" applyNumberFormat="1" applyFont="1" applyFill="1" applyBorder="1" applyAlignment="1">
      <alignment horizontal="center" vertical="center"/>
    </xf>
    <xf numFmtId="166" fontId="16" fillId="6" borderId="29" xfId="0" applyNumberFormat="1" applyFont="1" applyFill="1" applyBorder="1" applyAlignment="1">
      <alignment horizontal="center" vertical="center"/>
    </xf>
    <xf numFmtId="44" fontId="16" fillId="6" borderId="22" xfId="0" applyNumberFormat="1" applyFont="1" applyFill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1" fontId="16" fillId="0" borderId="21" xfId="0" applyNumberFormat="1" applyFont="1" applyBorder="1" applyAlignment="1">
      <alignment horizontal="center" vertical="center"/>
    </xf>
    <xf numFmtId="0" fontId="16" fillId="6" borderId="31" xfId="0" applyFont="1" applyFill="1" applyBorder="1" applyAlignment="1">
      <alignment vertical="center" wrapText="1"/>
    </xf>
    <xf numFmtId="0" fontId="16" fillId="6" borderId="32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top" wrapText="1"/>
    </xf>
    <xf numFmtId="0" fontId="13" fillId="0" borderId="2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33" xfId="0" applyFont="1" applyBorder="1" applyAlignment="1">
      <alignment horizontal="center" vertical="center"/>
    </xf>
    <xf numFmtId="167" fontId="19" fillId="7" borderId="3" xfId="6" applyFont="1" applyBorder="1">
      <alignment horizontal="center" vertical="center" wrapText="1"/>
    </xf>
    <xf numFmtId="167" fontId="19" fillId="7" borderId="1" xfId="6" applyFont="1" applyBorder="1">
      <alignment horizontal="center" vertical="center" wrapText="1"/>
    </xf>
    <xf numFmtId="167" fontId="19" fillId="7" borderId="0" xfId="6" applyFont="1" applyBorder="1">
      <alignment horizontal="center" vertical="center" wrapText="1"/>
    </xf>
    <xf numFmtId="166" fontId="4" fillId="8" borderId="3" xfId="7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3" applyFont="1" applyAlignment="1">
      <alignment horizontal="left"/>
    </xf>
    <xf numFmtId="0" fontId="6" fillId="0" borderId="1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65" fontId="5" fillId="3" borderId="1" xfId="1" applyNumberFormat="1" applyFont="1" applyFill="1" applyBorder="1" applyAlignment="1">
      <alignment horizontal="center" vertical="top"/>
    </xf>
    <xf numFmtId="165" fontId="5" fillId="3" borderId="2" xfId="1" applyNumberFormat="1" applyFont="1" applyFill="1" applyBorder="1" applyAlignment="1">
      <alignment horizontal="center" vertical="top"/>
    </xf>
    <xf numFmtId="0" fontId="5" fillId="3" borderId="1" xfId="3" applyFont="1" applyFill="1" applyBorder="1" applyAlignment="1">
      <alignment horizontal="right" vertical="top"/>
    </xf>
    <xf numFmtId="0" fontId="5" fillId="3" borderId="4" xfId="3" applyFont="1" applyFill="1" applyBorder="1" applyAlignment="1">
      <alignment horizontal="right" vertical="top"/>
    </xf>
    <xf numFmtId="0" fontId="5" fillId="3" borderId="2" xfId="3" applyFont="1" applyFill="1" applyBorder="1" applyAlignment="1">
      <alignment horizontal="right" vertical="top"/>
    </xf>
    <xf numFmtId="37" fontId="5" fillId="3" borderId="1" xfId="1" applyNumberFormat="1" applyFont="1" applyFill="1" applyBorder="1" applyAlignment="1">
      <alignment horizontal="right" vertical="top"/>
    </xf>
    <xf numFmtId="37" fontId="5" fillId="3" borderId="2" xfId="1" applyNumberFormat="1" applyFont="1" applyFill="1" applyBorder="1" applyAlignment="1">
      <alignment horizontal="right" vertical="top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167" fontId="19" fillId="7" borderId="24" xfId="6" applyFont="1" applyBorder="1">
      <alignment horizontal="center" vertical="center" wrapText="1"/>
    </xf>
    <xf numFmtId="167" fontId="19" fillId="7" borderId="25" xfId="6" applyFont="1" applyBorder="1">
      <alignment horizontal="center" vertical="center" wrapText="1"/>
    </xf>
    <xf numFmtId="0" fontId="14" fillId="5" borderId="23" xfId="0" applyFont="1" applyFill="1" applyBorder="1" applyAlignment="1">
      <alignment horizontal="left" vertical="center"/>
    </xf>
    <xf numFmtId="0" fontId="15" fillId="0" borderId="20" xfId="0" applyFont="1" applyBorder="1"/>
    <xf numFmtId="167" fontId="19" fillId="7" borderId="23" xfId="6" applyFont="1" applyBorder="1">
      <alignment horizontal="center" vertical="center" wrapText="1"/>
    </xf>
    <xf numFmtId="167" fontId="19" fillId="7" borderId="20" xfId="6" applyFont="1" applyBorder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7" fontId="19" fillId="7" borderId="1" xfId="6" applyFont="1" applyBorder="1">
      <alignment horizontal="center" vertical="center" wrapText="1"/>
    </xf>
    <xf numFmtId="167" fontId="19" fillId="7" borderId="4" xfId="6" applyFont="1" applyBorder="1">
      <alignment horizontal="center" vertical="center" wrapText="1"/>
    </xf>
    <xf numFmtId="167" fontId="19" fillId="7" borderId="2" xfId="6" applyFont="1" applyBorder="1">
      <alignment horizontal="center" vertical="center" wrapText="1"/>
    </xf>
    <xf numFmtId="166" fontId="4" fillId="8" borderId="4" xfId="7" applyFont="1" applyBorder="1" applyAlignment="1">
      <alignment horizontal="left" vertical="center"/>
    </xf>
    <xf numFmtId="166" fontId="4" fillId="8" borderId="2" xfId="7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166" fontId="4" fillId="8" borderId="1" xfId="7" applyFont="1" applyBorder="1" applyAlignment="1">
      <alignment horizontal="left" vertical="center"/>
    </xf>
  </cellXfs>
  <cellStyles count="8">
    <cellStyle name="Comma" xfId="4" builtinId="3"/>
    <cellStyle name="Comma [0]" xfId="5" builtinId="6"/>
    <cellStyle name="Currency" xfId="1" builtinId="4"/>
    <cellStyle name="Normal" xfId="0" builtinId="0"/>
    <cellStyle name="Normal 2" xfId="3" xr:uid="{00000000-0005-0000-0000-000004000000}"/>
    <cellStyle name="Percent" xfId="2" builtinId="5"/>
    <cellStyle name="Red-Black-Fill" xfId="6" xr:uid="{0F00B97C-0412-458C-8D79-8047798B2E07}"/>
    <cellStyle name="White Grey" xfId="7" xr:uid="{0A3B35B9-1684-42E5-94A1-ADEE316A1333}"/>
  </cellStyles>
  <dxfs count="0"/>
  <tableStyles count="0" defaultTableStyle="TableStyleMedium2" defaultPivotStyle="PivotStyleLight16"/>
  <colors>
    <mruColors>
      <color rgb="FFB92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9282E"/>
    <pageSetUpPr fitToPage="1"/>
  </sheetPr>
  <dimension ref="A1:W102"/>
  <sheetViews>
    <sheetView tabSelected="1" view="pageBreakPreview" topLeftCell="A2" zoomScale="85" zoomScaleNormal="85" zoomScaleSheetLayoutView="85" workbookViewId="0">
      <selection activeCell="C31" sqref="C31"/>
    </sheetView>
  </sheetViews>
  <sheetFormatPr defaultColWidth="8.88671875" defaultRowHeight="14.4" x14ac:dyDescent="0.3"/>
  <cols>
    <col min="1" max="1" width="6.109375" style="9" customWidth="1"/>
    <col min="2" max="2" width="61" style="9" customWidth="1"/>
    <col min="3" max="3" width="14.77734375" style="24" customWidth="1"/>
    <col min="4" max="4" width="14.33203125" style="5" customWidth="1"/>
    <col min="5" max="5" width="14.21875" style="5" customWidth="1"/>
    <col min="6" max="6" width="11.33203125" style="5" customWidth="1"/>
    <col min="7" max="7" width="13.5546875" style="28" customWidth="1"/>
    <col min="8" max="8" width="10.77734375" style="28" customWidth="1"/>
    <col min="9" max="9" width="14.6640625" style="28" customWidth="1"/>
    <col min="10" max="10" width="12.77734375" style="24" customWidth="1"/>
    <col min="11" max="11" width="15.21875" style="63" customWidth="1"/>
    <col min="12" max="12" width="14.33203125" style="5" customWidth="1"/>
    <col min="13" max="13" width="16.77734375" style="5" customWidth="1"/>
    <col min="14" max="14" width="12.88671875" style="8" customWidth="1"/>
    <col min="15" max="15" width="17.77734375" style="31" customWidth="1"/>
    <col min="16" max="16384" width="8.88671875" style="9"/>
  </cols>
  <sheetData>
    <row r="1" spans="1:15" ht="15.6" x14ac:dyDescent="0.3">
      <c r="A1" s="2"/>
      <c r="B1" s="3"/>
      <c r="C1" s="101" t="s">
        <v>22</v>
      </c>
      <c r="D1" s="102" t="s">
        <v>87</v>
      </c>
      <c r="E1" s="4"/>
      <c r="G1" s="33"/>
      <c r="H1" s="33"/>
      <c r="I1" s="6"/>
      <c r="J1" s="35"/>
      <c r="K1" s="60"/>
      <c r="L1" s="7"/>
      <c r="M1" s="37"/>
      <c r="N1" s="15"/>
      <c r="O1" s="29"/>
    </row>
    <row r="2" spans="1:15" ht="15.6" x14ac:dyDescent="0.3">
      <c r="A2" s="10"/>
      <c r="B2" s="3"/>
      <c r="C2" s="129" t="s">
        <v>23</v>
      </c>
      <c r="D2" s="11" t="s">
        <v>88</v>
      </c>
      <c r="E2" s="4"/>
      <c r="G2" s="33"/>
      <c r="H2" s="33"/>
      <c r="I2" s="6"/>
      <c r="J2" s="35"/>
      <c r="K2" s="60"/>
      <c r="L2" s="7"/>
      <c r="M2" s="37"/>
      <c r="N2" s="15"/>
      <c r="O2" s="29"/>
    </row>
    <row r="3" spans="1:15" ht="16.2" thickBot="1" x14ac:dyDescent="0.35">
      <c r="A3" s="10"/>
      <c r="B3" s="3"/>
      <c r="C3" s="129"/>
      <c r="D3" s="11"/>
      <c r="E3" s="4"/>
      <c r="F3" s="6"/>
      <c r="G3" s="6"/>
      <c r="H3" s="6"/>
      <c r="I3" s="6"/>
      <c r="J3" s="35"/>
      <c r="K3" s="61"/>
      <c r="L3" s="6"/>
      <c r="M3" s="37"/>
      <c r="N3" s="15"/>
      <c r="O3" s="29"/>
    </row>
    <row r="4" spans="1:15" ht="16.2" thickBot="1" x14ac:dyDescent="0.35">
      <c r="A4" s="12" t="s">
        <v>86</v>
      </c>
      <c r="B4" s="13"/>
      <c r="C4" s="57" t="s">
        <v>0</v>
      </c>
      <c r="D4" s="14">
        <v>0</v>
      </c>
      <c r="F4" s="6"/>
      <c r="G4" s="6"/>
      <c r="H4" s="6"/>
      <c r="I4" s="6"/>
      <c r="J4" s="35"/>
      <c r="K4" s="61"/>
      <c r="L4" s="6"/>
      <c r="M4" s="130" t="s">
        <v>29</v>
      </c>
      <c r="N4" s="131"/>
      <c r="O4" s="38">
        <v>75</v>
      </c>
    </row>
    <row r="5" spans="1:15" s="99" customFormat="1" ht="49.5" customHeight="1" thickBot="1" x14ac:dyDescent="0.35">
      <c r="A5" s="97" t="s">
        <v>1</v>
      </c>
      <c r="B5" s="97" t="s">
        <v>2</v>
      </c>
      <c r="C5" s="97" t="s">
        <v>3</v>
      </c>
      <c r="D5" s="97" t="s">
        <v>4</v>
      </c>
      <c r="E5" s="97" t="s">
        <v>5</v>
      </c>
      <c r="F5" s="97" t="s">
        <v>6</v>
      </c>
      <c r="G5" s="97" t="s">
        <v>7</v>
      </c>
      <c r="H5" s="98" t="s">
        <v>6</v>
      </c>
      <c r="I5" s="98" t="s">
        <v>8</v>
      </c>
      <c r="J5" s="98" t="s">
        <v>29</v>
      </c>
      <c r="K5" s="98" t="s">
        <v>30</v>
      </c>
      <c r="L5" s="98" t="s">
        <v>6</v>
      </c>
      <c r="M5" s="98" t="s">
        <v>33</v>
      </c>
      <c r="N5" s="98" t="s">
        <v>39</v>
      </c>
      <c r="O5" s="97" t="s">
        <v>31</v>
      </c>
    </row>
    <row r="6" spans="1:15" customFormat="1" ht="16.2" thickBot="1" x14ac:dyDescent="0.35">
      <c r="A6" s="115" t="s">
        <v>49</v>
      </c>
      <c r="B6" s="116"/>
      <c r="C6" s="73"/>
      <c r="D6" s="74"/>
      <c r="E6" s="75"/>
      <c r="F6" s="75"/>
      <c r="G6" s="76"/>
      <c r="H6" s="76"/>
      <c r="I6" s="76"/>
      <c r="J6" s="75"/>
      <c r="K6" s="77"/>
      <c r="L6" s="78"/>
      <c r="M6" s="75"/>
      <c r="N6" s="79"/>
      <c r="O6" s="80"/>
    </row>
    <row r="7" spans="1:15" customFormat="1" ht="15" thickBot="1" x14ac:dyDescent="0.35">
      <c r="A7" s="117" t="s">
        <v>49</v>
      </c>
      <c r="B7" s="118"/>
      <c r="C7" s="81"/>
      <c r="D7" s="82"/>
      <c r="E7" s="83"/>
      <c r="F7" s="83"/>
      <c r="G7" s="84"/>
      <c r="H7" s="84"/>
      <c r="I7" s="84"/>
      <c r="J7" s="83"/>
      <c r="K7" s="85"/>
      <c r="L7" s="86"/>
      <c r="M7" s="83"/>
      <c r="N7" s="87"/>
      <c r="O7" s="88"/>
    </row>
    <row r="8" spans="1:15" s="59" customFormat="1" x14ac:dyDescent="0.3">
      <c r="A8" s="16">
        <v>1</v>
      </c>
      <c r="B8" s="71" t="s">
        <v>64</v>
      </c>
      <c r="C8" s="42">
        <v>49</v>
      </c>
      <c r="D8" s="1">
        <v>0</v>
      </c>
      <c r="E8" s="54">
        <f t="shared" ref="E8" si="0">C8+(C8*D8)</f>
        <v>49</v>
      </c>
      <c r="F8" s="58" t="s">
        <v>55</v>
      </c>
      <c r="G8" s="55"/>
      <c r="H8" s="68"/>
      <c r="I8" s="46">
        <f t="shared" ref="I8" si="1">IF(H8="C",(G8/100)*E8,IF(H8="M",(G8/1000)*E8,G8*E8))</f>
        <v>0</v>
      </c>
      <c r="J8" s="70">
        <f>$O$4</f>
        <v>75</v>
      </c>
      <c r="K8" s="69"/>
      <c r="L8" s="68"/>
      <c r="M8" s="47">
        <f>IF(L8="C",(K8/100)*E8,IF(L8="M",(K8/1000)*E8,K8*E8))</f>
        <v>0</v>
      </c>
      <c r="N8" s="46">
        <f>M8*J8</f>
        <v>0</v>
      </c>
      <c r="O8" s="56">
        <f>N8+I8</f>
        <v>0</v>
      </c>
    </row>
    <row r="9" spans="1:15" s="59" customFormat="1" x14ac:dyDescent="0.3">
      <c r="A9" s="16">
        <v>2</v>
      </c>
      <c r="B9" s="71" t="s">
        <v>65</v>
      </c>
      <c r="C9" s="42">
        <v>1</v>
      </c>
      <c r="D9" s="1">
        <v>0</v>
      </c>
      <c r="E9" s="54">
        <f t="shared" ref="E9:E26" si="2">C9+(C9*D9)</f>
        <v>1</v>
      </c>
      <c r="F9" s="58" t="s">
        <v>12</v>
      </c>
      <c r="G9" s="55"/>
      <c r="H9" s="68"/>
      <c r="I9" s="46">
        <f t="shared" ref="I9:I26" si="3">IF(H9="C",(G9/100)*E9,IF(H9="M",(G9/1000)*E9,G9*E9))</f>
        <v>0</v>
      </c>
      <c r="J9" s="70">
        <f t="shared" ref="J9:J26" si="4">$O$4</f>
        <v>75</v>
      </c>
      <c r="K9" s="69"/>
      <c r="L9" s="68"/>
      <c r="M9" s="47">
        <f t="shared" ref="M9:M26" si="5">IF(L9="C",(K9/100)*E9,IF(L9="M",(K9/1000)*E9,K9*E9))</f>
        <v>0</v>
      </c>
      <c r="N9" s="46">
        <f t="shared" ref="N9:N26" si="6">M9*J9</f>
        <v>0</v>
      </c>
      <c r="O9" s="56">
        <f t="shared" ref="O9:O26" si="7">N9+I9</f>
        <v>0</v>
      </c>
    </row>
    <row r="10" spans="1:15" s="59" customFormat="1" x14ac:dyDescent="0.3">
      <c r="A10" s="16">
        <v>3</v>
      </c>
      <c r="B10" s="71" t="s">
        <v>82</v>
      </c>
      <c r="C10" s="42">
        <v>1</v>
      </c>
      <c r="D10" s="1">
        <v>0</v>
      </c>
      <c r="E10" s="54">
        <f t="shared" ref="E10" si="8">C10+(C10*D10)</f>
        <v>1</v>
      </c>
      <c r="F10" s="58" t="s">
        <v>12</v>
      </c>
      <c r="G10" s="55"/>
      <c r="H10" s="68"/>
      <c r="I10" s="46">
        <f t="shared" ref="I10" si="9">IF(H10="C",(G10/100)*E10,IF(H10="M",(G10/1000)*E10,G10*E10))</f>
        <v>0</v>
      </c>
      <c r="J10" s="70">
        <f t="shared" si="4"/>
        <v>75</v>
      </c>
      <c r="K10" s="69"/>
      <c r="L10" s="68"/>
      <c r="M10" s="47">
        <f t="shared" ref="M10" si="10">IF(L10="C",(K10/100)*E10,IF(L10="M",(K10/1000)*E10,K10*E10))</f>
        <v>0</v>
      </c>
      <c r="N10" s="46">
        <f t="shared" ref="N10" si="11">M10*J10</f>
        <v>0</v>
      </c>
      <c r="O10" s="56">
        <f t="shared" ref="O10" si="12">N10+I10</f>
        <v>0</v>
      </c>
    </row>
    <row r="11" spans="1:15" s="59" customFormat="1" x14ac:dyDescent="0.3">
      <c r="A11" s="16">
        <v>4</v>
      </c>
      <c r="B11" s="71" t="s">
        <v>89</v>
      </c>
      <c r="C11" s="42">
        <v>1</v>
      </c>
      <c r="D11" s="1">
        <v>0</v>
      </c>
      <c r="E11" s="54">
        <f t="shared" si="2"/>
        <v>1</v>
      </c>
      <c r="F11" s="58" t="s">
        <v>12</v>
      </c>
      <c r="G11" s="55"/>
      <c r="H11" s="68"/>
      <c r="I11" s="46">
        <f t="shared" si="3"/>
        <v>0</v>
      </c>
      <c r="J11" s="70">
        <f t="shared" si="4"/>
        <v>75</v>
      </c>
      <c r="K11" s="69"/>
      <c r="L11" s="68"/>
      <c r="M11" s="47">
        <f t="shared" si="5"/>
        <v>0</v>
      </c>
      <c r="N11" s="46">
        <f t="shared" si="6"/>
        <v>0</v>
      </c>
      <c r="O11" s="56">
        <f t="shared" si="7"/>
        <v>0</v>
      </c>
    </row>
    <row r="12" spans="1:15" ht="15" thickBot="1" x14ac:dyDescent="0.35">
      <c r="A12" s="16"/>
      <c r="B12" s="39"/>
      <c r="C12" s="42"/>
      <c r="D12" s="1"/>
      <c r="E12" s="54"/>
      <c r="F12" s="58"/>
      <c r="G12" s="55"/>
      <c r="H12" s="68"/>
      <c r="I12" s="46"/>
      <c r="J12" s="70"/>
      <c r="K12" s="69"/>
      <c r="L12" s="68"/>
      <c r="M12" s="47"/>
      <c r="N12" s="46"/>
      <c r="O12" s="56"/>
    </row>
    <row r="13" spans="1:15" ht="16.2" thickBot="1" x14ac:dyDescent="0.35">
      <c r="A13" s="124" t="s">
        <v>32</v>
      </c>
      <c r="B13" s="126"/>
      <c r="C13" s="42"/>
      <c r="D13" s="1"/>
      <c r="E13" s="54"/>
      <c r="F13" s="58"/>
      <c r="G13" s="55"/>
      <c r="H13" s="68"/>
      <c r="I13" s="46"/>
      <c r="J13" s="70"/>
      <c r="K13" s="69"/>
      <c r="L13" s="68"/>
      <c r="M13" s="47"/>
      <c r="N13" s="46"/>
      <c r="O13" s="56"/>
    </row>
    <row r="14" spans="1:15" ht="15" thickBot="1" x14ac:dyDescent="0.35">
      <c r="A14" s="132" t="s">
        <v>27</v>
      </c>
      <c r="B14" s="128"/>
      <c r="C14" s="42"/>
      <c r="D14" s="1"/>
      <c r="E14" s="54"/>
      <c r="F14" s="58"/>
      <c r="G14" s="55"/>
      <c r="H14" s="68"/>
      <c r="I14" s="46"/>
      <c r="J14" s="70"/>
      <c r="K14" s="69"/>
      <c r="L14" s="68"/>
      <c r="M14" s="47"/>
      <c r="N14" s="46"/>
      <c r="O14" s="56"/>
    </row>
    <row r="15" spans="1:15" ht="15" thickBot="1" x14ac:dyDescent="0.35">
      <c r="A15" s="16"/>
      <c r="B15" s="39"/>
      <c r="C15" s="42"/>
      <c r="D15" s="1"/>
      <c r="E15" s="54"/>
      <c r="F15" s="58"/>
      <c r="G15" s="55"/>
      <c r="H15" s="68"/>
      <c r="I15" s="46"/>
      <c r="J15" s="70"/>
      <c r="K15" s="69"/>
      <c r="L15" s="68"/>
      <c r="M15" s="47"/>
      <c r="N15" s="46"/>
      <c r="O15" s="56"/>
    </row>
    <row r="16" spans="1:15" ht="15" thickBot="1" x14ac:dyDescent="0.35">
      <c r="A16" s="25"/>
      <c r="B16" s="100" t="s">
        <v>9</v>
      </c>
      <c r="C16" s="42"/>
      <c r="D16" s="1"/>
      <c r="E16" s="54"/>
      <c r="F16" s="58"/>
      <c r="G16" s="55"/>
      <c r="H16" s="68"/>
      <c r="I16" s="46"/>
      <c r="J16" s="70"/>
      <c r="K16" s="69"/>
      <c r="L16" s="68"/>
      <c r="M16" s="47"/>
      <c r="N16" s="46"/>
      <c r="O16" s="56"/>
    </row>
    <row r="17" spans="1:15" s="59" customFormat="1" x14ac:dyDescent="0.3">
      <c r="A17" s="16">
        <v>1</v>
      </c>
      <c r="B17" s="71" t="s">
        <v>66</v>
      </c>
      <c r="C17" s="42">
        <v>749</v>
      </c>
      <c r="D17" s="1">
        <v>0.1</v>
      </c>
      <c r="E17" s="54">
        <f t="shared" ref="E17:E19" si="13">C17+(C17*D17)</f>
        <v>823.9</v>
      </c>
      <c r="F17" s="58" t="s">
        <v>55</v>
      </c>
      <c r="G17" s="55"/>
      <c r="H17" s="68"/>
      <c r="I17" s="46">
        <f t="shared" ref="I17:I19" si="14">IF(H17="C",(G17/100)*E17,IF(H17="M",(G17/1000)*E17,G17*E17))</f>
        <v>0</v>
      </c>
      <c r="J17" s="70">
        <f t="shared" si="4"/>
        <v>75</v>
      </c>
      <c r="K17" s="69"/>
      <c r="L17" s="68"/>
      <c r="M17" s="47">
        <f t="shared" ref="M17:M19" si="15">IF(L17="C",(K17/100)*E17,IF(L17="M",(K17/1000)*E17,K17*E17))</f>
        <v>0</v>
      </c>
      <c r="N17" s="46">
        <f t="shared" ref="N17:N19" si="16">M17*J17</f>
        <v>0</v>
      </c>
      <c r="O17" s="56">
        <f t="shared" ref="O17:O19" si="17">N17+I17</f>
        <v>0</v>
      </c>
    </row>
    <row r="18" spans="1:15" s="59" customFormat="1" x14ac:dyDescent="0.3">
      <c r="A18" s="16">
        <v>2</v>
      </c>
      <c r="B18" s="71" t="s">
        <v>67</v>
      </c>
      <c r="C18" s="42">
        <v>186</v>
      </c>
      <c r="D18" s="1">
        <v>0.1</v>
      </c>
      <c r="E18" s="54">
        <f t="shared" si="13"/>
        <v>204.6</v>
      </c>
      <c r="F18" s="58" t="s">
        <v>55</v>
      </c>
      <c r="G18" s="55"/>
      <c r="H18" s="68"/>
      <c r="I18" s="46">
        <f t="shared" si="14"/>
        <v>0</v>
      </c>
      <c r="J18" s="70">
        <f t="shared" si="4"/>
        <v>75</v>
      </c>
      <c r="K18" s="69"/>
      <c r="L18" s="68"/>
      <c r="M18" s="47">
        <f t="shared" si="15"/>
        <v>0</v>
      </c>
      <c r="N18" s="46">
        <f t="shared" si="16"/>
        <v>0</v>
      </c>
      <c r="O18" s="56">
        <f t="shared" si="17"/>
        <v>0</v>
      </c>
    </row>
    <row r="19" spans="1:15" s="59" customFormat="1" x14ac:dyDescent="0.3">
      <c r="A19" s="16">
        <v>3</v>
      </c>
      <c r="B19" s="71" t="s">
        <v>78</v>
      </c>
      <c r="C19" s="42">
        <f>C18</f>
        <v>186</v>
      </c>
      <c r="D19" s="1">
        <v>0.1</v>
      </c>
      <c r="E19" s="54">
        <f t="shared" si="13"/>
        <v>204.6</v>
      </c>
      <c r="F19" s="58" t="s">
        <v>55</v>
      </c>
      <c r="G19" s="55"/>
      <c r="H19" s="68"/>
      <c r="I19" s="46">
        <f t="shared" si="14"/>
        <v>0</v>
      </c>
      <c r="J19" s="70">
        <f t="shared" si="4"/>
        <v>75</v>
      </c>
      <c r="K19" s="69"/>
      <c r="L19" s="68"/>
      <c r="M19" s="47">
        <f t="shared" si="15"/>
        <v>0</v>
      </c>
      <c r="N19" s="46">
        <f t="shared" si="16"/>
        <v>0</v>
      </c>
      <c r="O19" s="56">
        <f t="shared" si="17"/>
        <v>0</v>
      </c>
    </row>
    <row r="20" spans="1:15" ht="15" thickBot="1" x14ac:dyDescent="0.35">
      <c r="A20" s="16"/>
      <c r="B20" s="39"/>
      <c r="C20" s="42"/>
      <c r="D20" s="1"/>
      <c r="E20" s="54"/>
      <c r="F20" s="58"/>
      <c r="G20" s="55"/>
      <c r="H20" s="68"/>
      <c r="I20" s="46"/>
      <c r="J20" s="70"/>
      <c r="K20" s="69"/>
      <c r="L20" s="68"/>
      <c r="M20" s="47"/>
      <c r="N20" s="46"/>
      <c r="O20" s="56"/>
    </row>
    <row r="21" spans="1:15" ht="15" thickBot="1" x14ac:dyDescent="0.35">
      <c r="A21" s="25"/>
      <c r="B21" s="100" t="s">
        <v>10</v>
      </c>
      <c r="C21" s="42"/>
      <c r="D21" s="1"/>
      <c r="E21" s="54"/>
      <c r="F21" s="58"/>
      <c r="G21" s="55"/>
      <c r="H21" s="68"/>
      <c r="I21" s="46"/>
      <c r="J21" s="70"/>
      <c r="K21" s="69"/>
      <c r="L21" s="68"/>
      <c r="M21" s="47"/>
      <c r="N21" s="46"/>
      <c r="O21" s="56"/>
    </row>
    <row r="22" spans="1:15" s="59" customFormat="1" x14ac:dyDescent="0.3">
      <c r="A22" s="16">
        <v>1</v>
      </c>
      <c r="B22" s="71" t="s">
        <v>68</v>
      </c>
      <c r="C22" s="42">
        <v>2247</v>
      </c>
      <c r="D22" s="1">
        <v>0.1</v>
      </c>
      <c r="E22" s="54">
        <f t="shared" ref="E22" si="18">C22+(C22*D22)</f>
        <v>2471.6999999999998</v>
      </c>
      <c r="F22" s="58" t="s">
        <v>55</v>
      </c>
      <c r="G22" s="55"/>
      <c r="H22" s="68"/>
      <c r="I22" s="46">
        <f t="shared" ref="I22" si="19">IF(H22="C",(G22/100)*E22,IF(H22="M",(G22/1000)*E22,G22*E22))</f>
        <v>0</v>
      </c>
      <c r="J22" s="70">
        <f t="shared" si="4"/>
        <v>75</v>
      </c>
      <c r="K22" s="69"/>
      <c r="L22" s="68"/>
      <c r="M22" s="47">
        <f t="shared" ref="M22" si="20">IF(L22="C",(K22/100)*E22,IF(L22="M",(K22/1000)*E22,K22*E22))</f>
        <v>0</v>
      </c>
      <c r="N22" s="46">
        <f t="shared" ref="N22" si="21">M22*J22</f>
        <v>0</v>
      </c>
      <c r="O22" s="56">
        <f t="shared" ref="O22" si="22">N22+I22</f>
        <v>0</v>
      </c>
    </row>
    <row r="23" spans="1:15" ht="15" thickBot="1" x14ac:dyDescent="0.35">
      <c r="A23" s="16"/>
      <c r="B23" s="39"/>
      <c r="C23" s="42"/>
      <c r="D23" s="1"/>
      <c r="E23" s="54"/>
      <c r="F23" s="58"/>
      <c r="G23" s="55"/>
      <c r="H23" s="68"/>
      <c r="I23" s="46"/>
      <c r="J23" s="70"/>
      <c r="K23" s="69"/>
      <c r="L23" s="68"/>
      <c r="M23" s="47"/>
      <c r="N23" s="46"/>
      <c r="O23" s="56"/>
    </row>
    <row r="24" spans="1:15" ht="15" thickBot="1" x14ac:dyDescent="0.35">
      <c r="A24" s="25"/>
      <c r="B24" s="100" t="s">
        <v>37</v>
      </c>
      <c r="C24" s="42"/>
      <c r="D24" s="1"/>
      <c r="E24" s="54"/>
      <c r="F24" s="58"/>
      <c r="G24" s="55"/>
      <c r="H24" s="68"/>
      <c r="I24" s="46"/>
      <c r="J24" s="70"/>
      <c r="K24" s="69"/>
      <c r="L24" s="68"/>
      <c r="M24" s="47"/>
      <c r="N24" s="46"/>
      <c r="O24" s="56"/>
    </row>
    <row r="25" spans="1:15" s="59" customFormat="1" x14ac:dyDescent="0.3">
      <c r="A25" s="16">
        <v>5</v>
      </c>
      <c r="B25" s="71" t="s">
        <v>52</v>
      </c>
      <c r="C25" s="42">
        <v>6</v>
      </c>
      <c r="D25" s="1">
        <v>0</v>
      </c>
      <c r="E25" s="54">
        <f t="shared" si="2"/>
        <v>6</v>
      </c>
      <c r="F25" s="58" t="s">
        <v>12</v>
      </c>
      <c r="G25" s="55"/>
      <c r="H25" s="68"/>
      <c r="I25" s="46">
        <f t="shared" si="3"/>
        <v>0</v>
      </c>
      <c r="J25" s="70">
        <f t="shared" si="4"/>
        <v>75</v>
      </c>
      <c r="K25" s="69"/>
      <c r="L25" s="68"/>
      <c r="M25" s="47">
        <f t="shared" si="5"/>
        <v>0</v>
      </c>
      <c r="N25" s="46">
        <f t="shared" si="6"/>
        <v>0</v>
      </c>
      <c r="O25" s="56">
        <f t="shared" si="7"/>
        <v>0</v>
      </c>
    </row>
    <row r="26" spans="1:15" s="59" customFormat="1" x14ac:dyDescent="0.3">
      <c r="A26" s="16"/>
      <c r="B26" s="71" t="s">
        <v>53</v>
      </c>
      <c r="C26" s="42">
        <v>6</v>
      </c>
      <c r="D26" s="1">
        <v>0</v>
      </c>
      <c r="E26" s="54">
        <f t="shared" si="2"/>
        <v>6</v>
      </c>
      <c r="F26" s="58" t="s">
        <v>12</v>
      </c>
      <c r="G26" s="55"/>
      <c r="H26" s="68"/>
      <c r="I26" s="46">
        <f t="shared" si="3"/>
        <v>0</v>
      </c>
      <c r="J26" s="70">
        <f t="shared" si="4"/>
        <v>75</v>
      </c>
      <c r="K26" s="69"/>
      <c r="L26" s="68"/>
      <c r="M26" s="47">
        <f t="shared" si="5"/>
        <v>0</v>
      </c>
      <c r="N26" s="46">
        <f t="shared" si="6"/>
        <v>0</v>
      </c>
      <c r="O26" s="56">
        <f t="shared" si="7"/>
        <v>0</v>
      </c>
    </row>
    <row r="27" spans="1:15" ht="15" thickBot="1" x14ac:dyDescent="0.35">
      <c r="A27" s="16"/>
      <c r="B27" s="39"/>
      <c r="C27" s="42"/>
      <c r="D27" s="1"/>
      <c r="E27" s="54"/>
      <c r="F27" s="58"/>
      <c r="G27" s="55"/>
      <c r="H27" s="68"/>
      <c r="I27" s="46"/>
      <c r="J27" s="70"/>
      <c r="K27" s="69"/>
      <c r="L27" s="68"/>
      <c r="M27" s="47"/>
      <c r="N27" s="46"/>
      <c r="O27" s="56"/>
    </row>
    <row r="28" spans="1:15" ht="15" thickBot="1" x14ac:dyDescent="0.35">
      <c r="A28" s="25"/>
      <c r="B28" s="100" t="s">
        <v>13</v>
      </c>
      <c r="C28" s="42"/>
      <c r="D28" s="1"/>
      <c r="E28" s="54"/>
      <c r="F28" s="58"/>
      <c r="G28" s="55"/>
      <c r="H28" s="68"/>
      <c r="I28" s="46"/>
      <c r="J28" s="70"/>
      <c r="K28" s="69"/>
      <c r="L28" s="68"/>
      <c r="M28" s="47"/>
      <c r="N28" s="46"/>
      <c r="O28" s="56"/>
    </row>
    <row r="29" spans="1:15" s="59" customFormat="1" x14ac:dyDescent="0.3">
      <c r="A29" s="16">
        <v>1</v>
      </c>
      <c r="B29" s="71" t="s">
        <v>69</v>
      </c>
      <c r="C29" s="42">
        <v>4</v>
      </c>
      <c r="D29" s="1">
        <v>0</v>
      </c>
      <c r="E29" s="54">
        <f t="shared" ref="E29:E31" si="23">C29+(C29*D29)</f>
        <v>4</v>
      </c>
      <c r="F29" s="58" t="s">
        <v>12</v>
      </c>
      <c r="G29" s="55"/>
      <c r="H29" s="68"/>
      <c r="I29" s="46">
        <f t="shared" ref="I29:I31" si="24">IF(H29="C",(G29/100)*E29,IF(H29="M",(G29/1000)*E29,G29*E29))</f>
        <v>0</v>
      </c>
      <c r="J29" s="70">
        <f t="shared" ref="J29:J63" si="25">$O$4</f>
        <v>75</v>
      </c>
      <c r="K29" s="69"/>
      <c r="L29" s="68"/>
      <c r="M29" s="47">
        <f t="shared" ref="M29:M31" si="26">IF(L29="C",(K29/100)*E29,IF(L29="M",(K29/1000)*E29,K29*E29))</f>
        <v>0</v>
      </c>
      <c r="N29" s="46">
        <f t="shared" ref="N29:N31" si="27">M29*J29</f>
        <v>0</v>
      </c>
      <c r="O29" s="56">
        <f t="shared" ref="O29:O31" si="28">N29+I29</f>
        <v>0</v>
      </c>
    </row>
    <row r="30" spans="1:15" s="59" customFormat="1" x14ac:dyDescent="0.3">
      <c r="A30" s="16">
        <v>2</v>
      </c>
      <c r="B30" s="71" t="s">
        <v>70</v>
      </c>
      <c r="C30" s="42">
        <v>1</v>
      </c>
      <c r="D30" s="1">
        <v>0</v>
      </c>
      <c r="E30" s="54">
        <f t="shared" si="23"/>
        <v>1</v>
      </c>
      <c r="F30" s="58" t="s">
        <v>12</v>
      </c>
      <c r="G30" s="55"/>
      <c r="H30" s="68"/>
      <c r="I30" s="46">
        <f t="shared" si="24"/>
        <v>0</v>
      </c>
      <c r="J30" s="70">
        <f t="shared" si="25"/>
        <v>75</v>
      </c>
      <c r="K30" s="69"/>
      <c r="L30" s="68"/>
      <c r="M30" s="47">
        <f t="shared" si="26"/>
        <v>0</v>
      </c>
      <c r="N30" s="46">
        <f t="shared" si="27"/>
        <v>0</v>
      </c>
      <c r="O30" s="56">
        <f t="shared" si="28"/>
        <v>0</v>
      </c>
    </row>
    <row r="31" spans="1:15" s="59" customFormat="1" x14ac:dyDescent="0.3">
      <c r="A31" s="16">
        <v>3</v>
      </c>
      <c r="B31" s="71" t="s">
        <v>71</v>
      </c>
      <c r="C31" s="42">
        <v>1</v>
      </c>
      <c r="D31" s="1">
        <v>0</v>
      </c>
      <c r="E31" s="54">
        <f t="shared" si="23"/>
        <v>1</v>
      </c>
      <c r="F31" s="58" t="s">
        <v>12</v>
      </c>
      <c r="G31" s="55"/>
      <c r="H31" s="68"/>
      <c r="I31" s="46">
        <f t="shared" si="24"/>
        <v>0</v>
      </c>
      <c r="J31" s="70">
        <f t="shared" si="25"/>
        <v>75</v>
      </c>
      <c r="K31" s="69"/>
      <c r="L31" s="68"/>
      <c r="M31" s="47">
        <f t="shared" si="26"/>
        <v>0</v>
      </c>
      <c r="N31" s="46">
        <f t="shared" si="27"/>
        <v>0</v>
      </c>
      <c r="O31" s="56">
        <f t="shared" si="28"/>
        <v>0</v>
      </c>
    </row>
    <row r="32" spans="1:15" ht="15" thickBot="1" x14ac:dyDescent="0.35">
      <c r="A32" s="16"/>
      <c r="B32" s="32"/>
      <c r="C32" s="42"/>
      <c r="D32" s="1"/>
      <c r="E32" s="54"/>
      <c r="F32" s="58"/>
      <c r="G32" s="55"/>
      <c r="H32" s="68"/>
      <c r="I32" s="46"/>
      <c r="J32" s="70"/>
      <c r="K32" s="69"/>
      <c r="L32" s="68"/>
      <c r="M32" s="47"/>
      <c r="N32" s="46"/>
      <c r="O32" s="56"/>
    </row>
    <row r="33" spans="1:23" ht="15" thickBot="1" x14ac:dyDescent="0.35">
      <c r="A33" s="25"/>
      <c r="B33" s="100" t="s">
        <v>28</v>
      </c>
      <c r="C33" s="42"/>
      <c r="D33" s="1"/>
      <c r="E33" s="54"/>
      <c r="F33" s="58"/>
      <c r="G33" s="55"/>
      <c r="H33" s="68"/>
      <c r="I33" s="46"/>
      <c r="J33" s="70"/>
      <c r="K33" s="69"/>
      <c r="L33" s="68"/>
      <c r="M33" s="47"/>
      <c r="N33" s="46"/>
      <c r="O33" s="56"/>
    </row>
    <row r="34" spans="1:23" s="59" customFormat="1" ht="28.8" x14ac:dyDescent="0.3">
      <c r="A34" s="16">
        <v>1</v>
      </c>
      <c r="B34" s="71" t="s">
        <v>83</v>
      </c>
      <c r="C34" s="42">
        <v>1</v>
      </c>
      <c r="D34" s="1">
        <v>0</v>
      </c>
      <c r="E34" s="54">
        <f t="shared" ref="E34:E55" si="29">C34+(C34*D34)</f>
        <v>1</v>
      </c>
      <c r="F34" s="58" t="s">
        <v>12</v>
      </c>
      <c r="G34" s="55"/>
      <c r="H34" s="68"/>
      <c r="I34" s="46">
        <f t="shared" ref="I34:I55" si="30">IF(H34="C",(G34/100)*E34,IF(H34="M",(G34/1000)*E34,G34*E34))</f>
        <v>0</v>
      </c>
      <c r="J34" s="70">
        <f t="shared" si="25"/>
        <v>75</v>
      </c>
      <c r="K34" s="69"/>
      <c r="L34" s="68"/>
      <c r="M34" s="47">
        <f t="shared" ref="M34:M55" si="31">IF(L34="C",(K34/100)*E34,IF(L34="M",(K34/1000)*E34,K34*E34))</f>
        <v>0</v>
      </c>
      <c r="N34" s="46">
        <f t="shared" ref="N34:N55" si="32">M34*J34</f>
        <v>0</v>
      </c>
      <c r="O34" s="56">
        <f t="shared" ref="O34:O55" si="33">N34+I34</f>
        <v>0</v>
      </c>
    </row>
    <row r="35" spans="1:23" ht="15" thickBot="1" x14ac:dyDescent="0.35">
      <c r="A35" s="72"/>
      <c r="B35" s="32"/>
      <c r="C35" s="42"/>
      <c r="D35" s="1"/>
      <c r="E35" s="54"/>
      <c r="F35" s="58"/>
      <c r="G35" s="55"/>
      <c r="H35" s="68"/>
      <c r="I35" s="46"/>
      <c r="J35" s="70"/>
      <c r="K35" s="69"/>
      <c r="L35" s="68"/>
      <c r="M35" s="47"/>
      <c r="N35" s="46"/>
      <c r="O35" s="56"/>
    </row>
    <row r="36" spans="1:23" ht="15" thickBot="1" x14ac:dyDescent="0.35">
      <c r="A36" s="25"/>
      <c r="B36" s="100" t="s">
        <v>26</v>
      </c>
      <c r="C36" s="42"/>
      <c r="D36" s="1"/>
      <c r="E36" s="54"/>
      <c r="F36" s="58"/>
      <c r="G36" s="55"/>
      <c r="H36" s="68"/>
      <c r="I36" s="46"/>
      <c r="J36" s="70"/>
      <c r="K36" s="69"/>
      <c r="L36" s="68"/>
      <c r="M36" s="47"/>
      <c r="N36" s="46"/>
      <c r="O36" s="56"/>
    </row>
    <row r="37" spans="1:23" s="59" customFormat="1" ht="28.8" x14ac:dyDescent="0.3">
      <c r="A37" s="16">
        <v>1</v>
      </c>
      <c r="B37" s="71" t="s">
        <v>72</v>
      </c>
      <c r="C37" s="42">
        <v>1</v>
      </c>
      <c r="D37" s="1">
        <v>0</v>
      </c>
      <c r="E37" s="54">
        <f t="shared" si="29"/>
        <v>1</v>
      </c>
      <c r="F37" s="58" t="s">
        <v>12</v>
      </c>
      <c r="G37" s="55"/>
      <c r="H37" s="68"/>
      <c r="I37" s="46">
        <f t="shared" si="30"/>
        <v>0</v>
      </c>
      <c r="J37" s="70">
        <f t="shared" si="25"/>
        <v>75</v>
      </c>
      <c r="K37" s="69"/>
      <c r="L37" s="68"/>
      <c r="M37" s="47">
        <f t="shared" si="31"/>
        <v>0</v>
      </c>
      <c r="N37" s="46">
        <f t="shared" si="32"/>
        <v>0</v>
      </c>
      <c r="O37" s="56">
        <f t="shared" si="33"/>
        <v>0</v>
      </c>
    </row>
    <row r="38" spans="1:23" s="59" customFormat="1" x14ac:dyDescent="0.3">
      <c r="A38" s="16">
        <v>2</v>
      </c>
      <c r="B38" s="71" t="s">
        <v>90</v>
      </c>
      <c r="C38" s="42">
        <v>1</v>
      </c>
      <c r="D38" s="1">
        <v>0</v>
      </c>
      <c r="E38" s="54">
        <f t="shared" ref="E38:E39" si="34">C38+(C38*D38)</f>
        <v>1</v>
      </c>
      <c r="F38" s="58" t="s">
        <v>12</v>
      </c>
      <c r="G38" s="55"/>
      <c r="H38" s="68"/>
      <c r="I38" s="46">
        <f t="shared" ref="I38:I39" si="35">IF(H38="C",(G38/100)*E38,IF(H38="M",(G38/1000)*E38,G38*E38))</f>
        <v>0</v>
      </c>
      <c r="J38" s="70">
        <f t="shared" si="25"/>
        <v>75</v>
      </c>
      <c r="K38" s="69"/>
      <c r="L38" s="68"/>
      <c r="M38" s="47">
        <f t="shared" ref="M38:M39" si="36">IF(L38="C",(K38/100)*E38,IF(L38="M",(K38/1000)*E38,K38*E38))</f>
        <v>0</v>
      </c>
      <c r="N38" s="46">
        <f t="shared" ref="N38:N39" si="37">M38*J38</f>
        <v>0</v>
      </c>
      <c r="O38" s="56">
        <f t="shared" ref="O38:O39" si="38">N38+I38</f>
        <v>0</v>
      </c>
    </row>
    <row r="39" spans="1:23" s="59" customFormat="1" x14ac:dyDescent="0.3">
      <c r="A39" s="16">
        <v>3</v>
      </c>
      <c r="B39" s="71" t="s">
        <v>84</v>
      </c>
      <c r="C39" s="42">
        <v>1</v>
      </c>
      <c r="D39" s="1">
        <v>0</v>
      </c>
      <c r="E39" s="54">
        <f t="shared" si="34"/>
        <v>1</v>
      </c>
      <c r="F39" s="58" t="s">
        <v>12</v>
      </c>
      <c r="G39" s="55"/>
      <c r="H39" s="68"/>
      <c r="I39" s="46">
        <f t="shared" si="35"/>
        <v>0</v>
      </c>
      <c r="J39" s="70">
        <f t="shared" si="25"/>
        <v>75</v>
      </c>
      <c r="K39" s="69"/>
      <c r="L39" s="68"/>
      <c r="M39" s="47">
        <f t="shared" si="36"/>
        <v>0</v>
      </c>
      <c r="N39" s="46">
        <f t="shared" si="37"/>
        <v>0</v>
      </c>
      <c r="O39" s="56">
        <f t="shared" si="38"/>
        <v>0</v>
      </c>
    </row>
    <row r="40" spans="1:23" ht="15" thickBot="1" x14ac:dyDescent="0.35">
      <c r="A40" s="93"/>
      <c r="B40" s="21"/>
      <c r="C40" s="42"/>
      <c r="D40" s="1"/>
      <c r="E40" s="54"/>
      <c r="F40" s="58"/>
      <c r="G40" s="55"/>
      <c r="H40" s="68"/>
      <c r="I40" s="46"/>
      <c r="J40" s="70"/>
      <c r="K40" s="69"/>
      <c r="L40" s="68"/>
      <c r="M40" s="47"/>
      <c r="N40" s="46"/>
      <c r="O40" s="56"/>
    </row>
    <row r="41" spans="1:23" ht="15" thickBot="1" x14ac:dyDescent="0.35">
      <c r="A41" s="72"/>
      <c r="B41" s="100" t="s">
        <v>36</v>
      </c>
      <c r="C41" s="42"/>
      <c r="D41" s="1"/>
      <c r="E41" s="54"/>
      <c r="F41" s="58"/>
      <c r="G41" s="55"/>
      <c r="H41" s="68"/>
      <c r="I41" s="46"/>
      <c r="J41" s="70"/>
      <c r="K41" s="69"/>
      <c r="L41" s="68"/>
      <c r="M41" s="47"/>
      <c r="N41" s="46"/>
      <c r="O41" s="56"/>
    </row>
    <row r="42" spans="1:23" s="59" customFormat="1" x14ac:dyDescent="0.3">
      <c r="A42" s="16">
        <v>1</v>
      </c>
      <c r="B42" s="71" t="s">
        <v>73</v>
      </c>
      <c r="C42" s="42">
        <v>2</v>
      </c>
      <c r="D42" s="1">
        <v>0</v>
      </c>
      <c r="E42" s="54">
        <f t="shared" si="29"/>
        <v>2</v>
      </c>
      <c r="F42" s="58" t="s">
        <v>12</v>
      </c>
      <c r="G42" s="55"/>
      <c r="H42" s="68"/>
      <c r="I42" s="46">
        <f t="shared" si="30"/>
        <v>0</v>
      </c>
      <c r="J42" s="70">
        <f t="shared" si="25"/>
        <v>75</v>
      </c>
      <c r="K42" s="69"/>
      <c r="L42" s="68"/>
      <c r="M42" s="47">
        <f t="shared" si="31"/>
        <v>0</v>
      </c>
      <c r="N42" s="46">
        <f t="shared" si="32"/>
        <v>0</v>
      </c>
      <c r="O42" s="56">
        <f t="shared" si="33"/>
        <v>0</v>
      </c>
    </row>
    <row r="43" spans="1:23" s="59" customFormat="1" x14ac:dyDescent="0.3">
      <c r="A43" s="16">
        <v>2</v>
      </c>
      <c r="B43" s="71" t="s">
        <v>91</v>
      </c>
      <c r="C43" s="42">
        <v>10</v>
      </c>
      <c r="D43" s="1">
        <v>0.1</v>
      </c>
      <c r="E43" s="54">
        <f t="shared" ref="E43" si="39">C43+(C43*D43)</f>
        <v>11</v>
      </c>
      <c r="F43" s="58" t="s">
        <v>55</v>
      </c>
      <c r="G43" s="55"/>
      <c r="H43" s="68"/>
      <c r="I43" s="46">
        <f t="shared" ref="I43" si="40">IF(H43="C",(G43/100)*E43,IF(H43="M",(G43/1000)*E43,G43*E43))</f>
        <v>0</v>
      </c>
      <c r="J43" s="70">
        <f t="shared" si="25"/>
        <v>75</v>
      </c>
      <c r="K43" s="69"/>
      <c r="L43" s="68"/>
      <c r="M43" s="47">
        <f t="shared" ref="M43" si="41">IF(L43="C",(K43/100)*E43,IF(L43="M",(K43/1000)*E43,K43*E43))</f>
        <v>0</v>
      </c>
      <c r="N43" s="46">
        <f t="shared" ref="N43" si="42">M43*J43</f>
        <v>0</v>
      </c>
      <c r="O43" s="56">
        <f t="shared" ref="O43" si="43">N43+I43</f>
        <v>0</v>
      </c>
    </row>
    <row r="44" spans="1:23" s="59" customFormat="1" x14ac:dyDescent="0.3">
      <c r="A44" s="16">
        <v>3</v>
      </c>
      <c r="B44" s="71" t="s">
        <v>92</v>
      </c>
      <c r="C44" s="42">
        <v>30</v>
      </c>
      <c r="D44" s="1">
        <v>0.1</v>
      </c>
      <c r="E44" s="54">
        <f t="shared" si="29"/>
        <v>33</v>
      </c>
      <c r="F44" s="58" t="s">
        <v>55</v>
      </c>
      <c r="G44" s="55"/>
      <c r="H44" s="68"/>
      <c r="I44" s="46">
        <f t="shared" si="30"/>
        <v>0</v>
      </c>
      <c r="J44" s="70">
        <f t="shared" si="25"/>
        <v>75</v>
      </c>
      <c r="K44" s="69"/>
      <c r="L44" s="68"/>
      <c r="M44" s="47">
        <f t="shared" si="31"/>
        <v>0</v>
      </c>
      <c r="N44" s="46">
        <f t="shared" si="32"/>
        <v>0</v>
      </c>
      <c r="O44" s="56">
        <f t="shared" si="33"/>
        <v>0</v>
      </c>
    </row>
    <row r="45" spans="1:23" customFormat="1" ht="15.75" customHeight="1" thickBot="1" x14ac:dyDescent="0.35">
      <c r="A45" s="48"/>
      <c r="B45" s="66"/>
      <c r="C45" s="64"/>
      <c r="D45" s="1"/>
      <c r="E45" s="54"/>
      <c r="F45" s="58"/>
      <c r="G45" s="55"/>
      <c r="H45" s="68"/>
      <c r="I45" s="46"/>
      <c r="J45" s="70"/>
      <c r="K45" s="69"/>
      <c r="L45" s="68"/>
      <c r="M45" s="47"/>
      <c r="N45" s="46"/>
      <c r="O45" s="56"/>
      <c r="P45" s="65"/>
      <c r="Q45" s="65"/>
      <c r="R45" s="65"/>
      <c r="S45" s="65"/>
      <c r="T45" s="65"/>
      <c r="U45" s="65"/>
      <c r="V45" s="65"/>
      <c r="W45" s="65"/>
    </row>
    <row r="46" spans="1:23" ht="16.2" thickBot="1" x14ac:dyDescent="0.35">
      <c r="A46" s="124" t="s">
        <v>11</v>
      </c>
      <c r="B46" s="126"/>
      <c r="C46" s="42"/>
      <c r="D46" s="1"/>
      <c r="E46" s="54"/>
      <c r="F46" s="58"/>
      <c r="G46" s="55"/>
      <c r="H46" s="68"/>
      <c r="I46" s="46"/>
      <c r="J46" s="70"/>
      <c r="K46" s="69"/>
      <c r="L46" s="68"/>
      <c r="M46" s="47"/>
      <c r="N46" s="46"/>
      <c r="O46" s="56"/>
    </row>
    <row r="47" spans="1:23" ht="15" thickBot="1" x14ac:dyDescent="0.35">
      <c r="A47" s="49"/>
      <c r="B47" s="43"/>
      <c r="C47" s="42"/>
      <c r="D47" s="1"/>
      <c r="E47" s="54"/>
      <c r="F47" s="58"/>
      <c r="G47" s="55"/>
      <c r="H47" s="68"/>
      <c r="I47" s="46"/>
      <c r="J47" s="70"/>
      <c r="K47" s="69"/>
      <c r="L47" s="68"/>
      <c r="M47" s="47"/>
      <c r="N47" s="46"/>
      <c r="O47" s="56"/>
    </row>
    <row r="48" spans="1:23" ht="15" thickBot="1" x14ac:dyDescent="0.35">
      <c r="A48" s="50"/>
      <c r="B48" s="100" t="s">
        <v>9</v>
      </c>
      <c r="C48" s="42"/>
      <c r="D48" s="1"/>
      <c r="E48" s="54"/>
      <c r="F48" s="58"/>
      <c r="G48" s="55"/>
      <c r="H48" s="68"/>
      <c r="I48" s="46"/>
      <c r="J48" s="70"/>
      <c r="K48" s="69"/>
      <c r="L48" s="68"/>
      <c r="M48" s="47"/>
      <c r="N48" s="46"/>
      <c r="O48" s="56"/>
    </row>
    <row r="49" spans="1:15" s="59" customFormat="1" x14ac:dyDescent="0.3">
      <c r="A49" s="16">
        <v>1</v>
      </c>
      <c r="B49" s="71" t="s">
        <v>75</v>
      </c>
      <c r="C49" s="42">
        <v>20</v>
      </c>
      <c r="D49" s="1">
        <v>0.1</v>
      </c>
      <c r="E49" s="54">
        <f t="shared" ref="E49" si="44">C49+(C49*D49)</f>
        <v>22</v>
      </c>
      <c r="F49" s="58" t="s">
        <v>55</v>
      </c>
      <c r="G49" s="55"/>
      <c r="H49" s="68"/>
      <c r="I49" s="46">
        <f t="shared" si="30"/>
        <v>0</v>
      </c>
      <c r="J49" s="70">
        <f t="shared" si="25"/>
        <v>75</v>
      </c>
      <c r="K49" s="69"/>
      <c r="L49" s="68"/>
      <c r="M49" s="47">
        <f t="shared" si="31"/>
        <v>0</v>
      </c>
      <c r="N49" s="46">
        <f t="shared" si="32"/>
        <v>0</v>
      </c>
      <c r="O49" s="56">
        <f t="shared" si="33"/>
        <v>0</v>
      </c>
    </row>
    <row r="50" spans="1:15" ht="15" thickBot="1" x14ac:dyDescent="0.35">
      <c r="A50" s="16"/>
      <c r="B50" s="44"/>
      <c r="C50" s="42"/>
      <c r="D50" s="1"/>
      <c r="E50" s="54"/>
      <c r="F50" s="58"/>
      <c r="G50" s="55"/>
      <c r="H50" s="68"/>
      <c r="I50" s="46"/>
      <c r="J50" s="70"/>
      <c r="K50" s="69"/>
      <c r="L50" s="68"/>
      <c r="M50" s="47"/>
      <c r="N50" s="46"/>
      <c r="O50" s="56"/>
    </row>
    <row r="51" spans="1:15" ht="15" thickBot="1" x14ac:dyDescent="0.35">
      <c r="A51" s="25"/>
      <c r="B51" s="100" t="s">
        <v>10</v>
      </c>
      <c r="C51" s="42"/>
      <c r="D51" s="1"/>
      <c r="E51" s="54"/>
      <c r="F51" s="58"/>
      <c r="G51" s="55"/>
      <c r="H51" s="68"/>
      <c r="I51" s="46"/>
      <c r="J51" s="70"/>
      <c r="K51" s="69"/>
      <c r="L51" s="68"/>
      <c r="M51" s="47"/>
      <c r="N51" s="46"/>
      <c r="O51" s="56"/>
    </row>
    <row r="52" spans="1:15" s="59" customFormat="1" x14ac:dyDescent="0.3">
      <c r="A52" s="16">
        <v>1</v>
      </c>
      <c r="B52" s="71" t="s">
        <v>76</v>
      </c>
      <c r="C52" s="42">
        <v>60</v>
      </c>
      <c r="D52" s="1">
        <v>0.1</v>
      </c>
      <c r="E52" s="54">
        <f t="shared" ref="E52" si="45">C52+(C52*D52)</f>
        <v>66</v>
      </c>
      <c r="F52" s="58" t="s">
        <v>55</v>
      </c>
      <c r="G52" s="55"/>
      <c r="H52" s="68"/>
      <c r="I52" s="46">
        <f t="shared" si="30"/>
        <v>0</v>
      </c>
      <c r="J52" s="70">
        <f t="shared" si="25"/>
        <v>75</v>
      </c>
      <c r="K52" s="69"/>
      <c r="L52" s="68"/>
      <c r="M52" s="47">
        <f t="shared" si="31"/>
        <v>0</v>
      </c>
      <c r="N52" s="46">
        <f t="shared" si="32"/>
        <v>0</v>
      </c>
      <c r="O52" s="56">
        <f t="shared" si="33"/>
        <v>0</v>
      </c>
    </row>
    <row r="53" spans="1:15" ht="15" thickBot="1" x14ac:dyDescent="0.35">
      <c r="A53" s="16"/>
      <c r="B53" s="39"/>
      <c r="C53" s="42"/>
      <c r="D53" s="1"/>
      <c r="E53" s="54"/>
      <c r="F53" s="58"/>
      <c r="G53" s="55"/>
      <c r="H53" s="68"/>
      <c r="I53" s="46"/>
      <c r="J53" s="70"/>
      <c r="K53" s="69"/>
      <c r="L53" s="68"/>
      <c r="M53" s="47"/>
      <c r="N53" s="46"/>
      <c r="O53" s="56"/>
    </row>
    <row r="54" spans="1:15" ht="15" thickBot="1" x14ac:dyDescent="0.35">
      <c r="A54" s="25"/>
      <c r="B54" s="100" t="s">
        <v>26</v>
      </c>
      <c r="C54" s="42"/>
      <c r="D54" s="1"/>
      <c r="E54" s="54"/>
      <c r="F54" s="58"/>
      <c r="G54" s="55"/>
      <c r="H54" s="68"/>
      <c r="I54" s="46"/>
      <c r="J54" s="70"/>
      <c r="K54" s="69"/>
      <c r="L54" s="68"/>
      <c r="M54" s="47"/>
      <c r="N54" s="46"/>
      <c r="O54" s="56"/>
    </row>
    <row r="55" spans="1:15" s="59" customFormat="1" x14ac:dyDescent="0.3">
      <c r="A55" s="16">
        <v>1</v>
      </c>
      <c r="B55" s="71" t="s">
        <v>74</v>
      </c>
      <c r="C55" s="42">
        <v>2</v>
      </c>
      <c r="D55" s="1">
        <v>0</v>
      </c>
      <c r="E55" s="54">
        <f t="shared" si="29"/>
        <v>2</v>
      </c>
      <c r="F55" s="58" t="s">
        <v>12</v>
      </c>
      <c r="G55" s="55"/>
      <c r="H55" s="68"/>
      <c r="I55" s="46">
        <f t="shared" si="30"/>
        <v>0</v>
      </c>
      <c r="J55" s="70">
        <f t="shared" si="25"/>
        <v>75</v>
      </c>
      <c r="K55" s="69"/>
      <c r="L55" s="68"/>
      <c r="M55" s="47">
        <f t="shared" si="31"/>
        <v>0</v>
      </c>
      <c r="N55" s="46">
        <f t="shared" si="32"/>
        <v>0</v>
      </c>
      <c r="O55" s="56">
        <f t="shared" si="33"/>
        <v>0</v>
      </c>
    </row>
    <row r="56" spans="1:15" ht="15" thickBot="1" x14ac:dyDescent="0.35">
      <c r="A56" s="51"/>
      <c r="B56" s="21"/>
      <c r="C56" s="42"/>
      <c r="D56" s="1"/>
      <c r="E56" s="54"/>
      <c r="F56" s="58"/>
      <c r="G56" s="55"/>
      <c r="H56" s="68"/>
      <c r="I56" s="46"/>
      <c r="J56" s="70"/>
      <c r="K56" s="69"/>
      <c r="L56" s="68"/>
      <c r="M56" s="47"/>
      <c r="N56" s="46"/>
      <c r="O56" s="56"/>
    </row>
    <row r="57" spans="1:15" ht="16.2" thickBot="1" x14ac:dyDescent="0.35">
      <c r="A57" s="124" t="s">
        <v>62</v>
      </c>
      <c r="B57" s="126"/>
      <c r="C57" s="42"/>
      <c r="D57" s="1"/>
      <c r="E57" s="54"/>
      <c r="F57" s="58"/>
      <c r="G57" s="55"/>
      <c r="H57" s="68"/>
      <c r="I57" s="46"/>
      <c r="J57" s="70"/>
      <c r="K57" s="69"/>
      <c r="L57" s="68"/>
      <c r="M57" s="47"/>
      <c r="N57" s="46"/>
      <c r="O57" s="56"/>
    </row>
    <row r="58" spans="1:15" ht="15" thickBot="1" x14ac:dyDescent="0.35">
      <c r="A58" s="16"/>
      <c r="B58" s="17"/>
      <c r="C58" s="42"/>
      <c r="D58" s="1"/>
      <c r="E58" s="54"/>
      <c r="F58" s="58"/>
      <c r="G58" s="55"/>
      <c r="H58" s="68"/>
      <c r="I58" s="46"/>
      <c r="J58" s="70"/>
      <c r="K58" s="69"/>
      <c r="L58" s="68"/>
      <c r="M58" s="47"/>
      <c r="N58" s="46"/>
      <c r="O58" s="56"/>
    </row>
    <row r="59" spans="1:15" ht="15" thickBot="1" x14ac:dyDescent="0.35">
      <c r="A59" s="16"/>
      <c r="B59" s="100" t="s">
        <v>9</v>
      </c>
      <c r="C59" s="42"/>
      <c r="D59" s="1"/>
      <c r="E59" s="54"/>
      <c r="F59" s="58"/>
      <c r="G59" s="55"/>
      <c r="H59" s="68"/>
      <c r="I59" s="46"/>
      <c r="J59" s="70"/>
      <c r="K59" s="69"/>
      <c r="L59" s="68"/>
      <c r="M59" s="47"/>
      <c r="N59" s="46"/>
      <c r="O59" s="56"/>
    </row>
    <row r="60" spans="1:15" s="59" customFormat="1" x14ac:dyDescent="0.3">
      <c r="A60" s="16">
        <v>1</v>
      </c>
      <c r="B60" s="71" t="s">
        <v>77</v>
      </c>
      <c r="C60" s="42">
        <v>65</v>
      </c>
      <c r="D60" s="1">
        <v>0.1</v>
      </c>
      <c r="E60" s="54">
        <f t="shared" ref="E60" si="46">C60+(C60*D60)</f>
        <v>71.5</v>
      </c>
      <c r="F60" s="58" t="s">
        <v>55</v>
      </c>
      <c r="G60" s="55"/>
      <c r="H60" s="68"/>
      <c r="I60" s="46">
        <f t="shared" ref="I60" si="47">IF(H60="C",(G60/100)*E60,IF(H60="M",(G60/1000)*E60,G60*E60))</f>
        <v>0</v>
      </c>
      <c r="J60" s="70">
        <f t="shared" si="25"/>
        <v>75</v>
      </c>
      <c r="K60" s="69"/>
      <c r="L60" s="68"/>
      <c r="M60" s="47">
        <f t="shared" ref="M60" si="48">IF(L60="C",(K60/100)*E60,IF(L60="M",(K60/1000)*E60,K60*E60))</f>
        <v>0</v>
      </c>
      <c r="N60" s="46">
        <f t="shared" ref="N60" si="49">M60*J60</f>
        <v>0</v>
      </c>
      <c r="O60" s="56">
        <f t="shared" ref="O60" si="50">N60+I60</f>
        <v>0</v>
      </c>
    </row>
    <row r="61" spans="1:15" ht="15" thickBot="1" x14ac:dyDescent="0.35">
      <c r="A61" s="16"/>
      <c r="B61" s="39"/>
      <c r="C61" s="42"/>
      <c r="D61" s="1"/>
      <c r="E61" s="54"/>
      <c r="F61" s="58"/>
      <c r="G61" s="55"/>
      <c r="H61" s="68"/>
      <c r="I61" s="46"/>
      <c r="J61" s="70"/>
      <c r="K61" s="69"/>
      <c r="L61" s="68"/>
      <c r="M61" s="47"/>
      <c r="N61" s="46"/>
      <c r="O61" s="56"/>
    </row>
    <row r="62" spans="1:15" ht="15" thickBot="1" x14ac:dyDescent="0.35">
      <c r="A62" s="25"/>
      <c r="B62" s="100" t="s">
        <v>10</v>
      </c>
      <c r="C62" s="42"/>
      <c r="D62" s="1"/>
      <c r="E62" s="54"/>
      <c r="F62" s="58"/>
      <c r="G62" s="55"/>
      <c r="H62" s="68"/>
      <c r="I62" s="46"/>
      <c r="J62" s="70"/>
      <c r="K62" s="69"/>
      <c r="L62" s="68"/>
      <c r="M62" s="47"/>
      <c r="N62" s="46"/>
      <c r="O62" s="56"/>
    </row>
    <row r="63" spans="1:15" s="59" customFormat="1" x14ac:dyDescent="0.3">
      <c r="A63" s="16">
        <v>1</v>
      </c>
      <c r="B63" s="71" t="s">
        <v>79</v>
      </c>
      <c r="C63" s="42">
        <v>195</v>
      </c>
      <c r="D63" s="1">
        <v>0.1</v>
      </c>
      <c r="E63" s="54">
        <f t="shared" ref="E63" si="51">C63+(C63*D63)</f>
        <v>214.5</v>
      </c>
      <c r="F63" s="58" t="s">
        <v>55</v>
      </c>
      <c r="G63" s="55"/>
      <c r="H63" s="68"/>
      <c r="I63" s="46">
        <f t="shared" ref="I63" si="52">IF(H63="C",(G63/100)*E63,IF(H63="M",(G63/1000)*E63,G63*E63))</f>
        <v>0</v>
      </c>
      <c r="J63" s="70">
        <f t="shared" si="25"/>
        <v>75</v>
      </c>
      <c r="K63" s="69"/>
      <c r="L63" s="68"/>
      <c r="M63" s="47">
        <f t="shared" ref="M63" si="53">IF(L63="C",(K63/100)*E63,IF(L63="M",(K63/1000)*E63,K63*E63))</f>
        <v>0</v>
      </c>
      <c r="N63" s="46">
        <f t="shared" ref="N63" si="54">M63*J63</f>
        <v>0</v>
      </c>
      <c r="O63" s="56">
        <f t="shared" ref="O63" si="55">N63+I63</f>
        <v>0</v>
      </c>
    </row>
    <row r="64" spans="1:15" ht="15" thickBot="1" x14ac:dyDescent="0.35">
      <c r="A64" s="16"/>
      <c r="B64" s="45"/>
      <c r="C64" s="42"/>
      <c r="D64" s="1"/>
      <c r="E64" s="54"/>
      <c r="F64" s="58"/>
      <c r="G64" s="55"/>
      <c r="H64" s="68"/>
      <c r="I64" s="46"/>
      <c r="J64" s="70"/>
      <c r="K64" s="69"/>
      <c r="L64" s="68"/>
      <c r="M64" s="47"/>
      <c r="N64" s="46"/>
      <c r="O64" s="56"/>
    </row>
    <row r="65" spans="1:23" ht="15" thickBot="1" x14ac:dyDescent="0.35">
      <c r="A65" s="25"/>
      <c r="B65" s="100" t="s">
        <v>24</v>
      </c>
      <c r="C65" s="42"/>
      <c r="D65" s="1"/>
      <c r="E65" s="54"/>
      <c r="F65" s="58"/>
      <c r="G65" s="55"/>
      <c r="H65" s="68"/>
      <c r="I65" s="46"/>
      <c r="J65" s="70"/>
      <c r="K65" s="69"/>
      <c r="L65" s="68"/>
      <c r="M65" s="47"/>
      <c r="N65" s="46"/>
      <c r="O65" s="56"/>
    </row>
    <row r="66" spans="1:23" s="59" customFormat="1" x14ac:dyDescent="0.3">
      <c r="A66" s="16">
        <v>1</v>
      </c>
      <c r="B66" s="71" t="s">
        <v>85</v>
      </c>
      <c r="C66" s="42">
        <v>1</v>
      </c>
      <c r="D66" s="1">
        <v>0</v>
      </c>
      <c r="E66" s="54">
        <f t="shared" ref="E66" si="56">C66+(C66*D66)</f>
        <v>1</v>
      </c>
      <c r="F66" s="58" t="s">
        <v>12</v>
      </c>
      <c r="G66" s="55"/>
      <c r="H66" s="68"/>
      <c r="I66" s="46">
        <f t="shared" ref="I66" si="57">IF(H66="C",(G66/100)*E66,IF(H66="M",(G66/1000)*E66,G66*E66))</f>
        <v>0</v>
      </c>
      <c r="J66" s="70">
        <f t="shared" ref="J66" si="58">$O$4</f>
        <v>75</v>
      </c>
      <c r="K66" s="69"/>
      <c r="L66" s="68"/>
      <c r="M66" s="47">
        <f t="shared" ref="M66" si="59">IF(L66="C",(K66/100)*E66,IF(L66="M",(K66/1000)*E66,K66*E66))</f>
        <v>0</v>
      </c>
      <c r="N66" s="46">
        <f t="shared" ref="N66" si="60">M66*J66</f>
        <v>0</v>
      </c>
      <c r="O66" s="56">
        <f t="shared" ref="O66" si="61">N66+I66</f>
        <v>0</v>
      </c>
    </row>
    <row r="67" spans="1:23" ht="15" thickBot="1" x14ac:dyDescent="0.35">
      <c r="A67" s="26"/>
      <c r="B67" s="95"/>
      <c r="C67" s="42"/>
      <c r="D67" s="1"/>
      <c r="E67" s="54"/>
      <c r="F67" s="58"/>
      <c r="G67" s="55"/>
      <c r="H67" s="68"/>
      <c r="I67" s="46"/>
      <c r="J67" s="70"/>
      <c r="K67" s="69"/>
      <c r="L67" s="68"/>
      <c r="M67" s="47"/>
      <c r="N67" s="46"/>
      <c r="O67" s="56"/>
    </row>
    <row r="68" spans="1:23" ht="16.2" thickBot="1" x14ac:dyDescent="0.35">
      <c r="A68" s="124" t="s">
        <v>14</v>
      </c>
      <c r="B68" s="126"/>
      <c r="C68" s="42"/>
      <c r="D68" s="1"/>
      <c r="E68" s="54"/>
      <c r="F68" s="58"/>
      <c r="G68" s="55"/>
      <c r="H68" s="68"/>
      <c r="I68" s="46"/>
      <c r="J68" s="70"/>
      <c r="K68" s="69"/>
      <c r="L68" s="68"/>
      <c r="M68" s="47"/>
      <c r="N68" s="46"/>
      <c r="O68" s="56"/>
    </row>
    <row r="69" spans="1:23" s="59" customFormat="1" x14ac:dyDescent="0.3">
      <c r="A69" s="16">
        <v>1</v>
      </c>
      <c r="B69" s="71" t="s">
        <v>80</v>
      </c>
      <c r="C69" s="42">
        <v>1</v>
      </c>
      <c r="D69" s="1">
        <v>0</v>
      </c>
      <c r="E69" s="54">
        <f t="shared" ref="E69:E83" si="62">C69+(C69*D69)</f>
        <v>1</v>
      </c>
      <c r="F69" s="58" t="s">
        <v>12</v>
      </c>
      <c r="G69" s="55"/>
      <c r="H69" s="68"/>
      <c r="I69" s="46">
        <f t="shared" ref="I69:I83" si="63">IF(H69="C",(G69/100)*E69,IF(H69="M",(G69/1000)*E69,G69*E69))</f>
        <v>0</v>
      </c>
      <c r="J69" s="70">
        <f t="shared" ref="J69:J83" si="64">$O$4</f>
        <v>75</v>
      </c>
      <c r="K69" s="69"/>
      <c r="L69" s="68"/>
      <c r="M69" s="47">
        <f t="shared" ref="M69:M83" si="65">IF(L69="C",(K69/100)*E69,IF(L69="M",(K69/1000)*E69,K69*E69))</f>
        <v>0</v>
      </c>
      <c r="N69" s="46">
        <f t="shared" ref="N69:N83" si="66">M69*J69</f>
        <v>0</v>
      </c>
      <c r="O69" s="56">
        <f t="shared" ref="O69:O83" si="67">N69+I69</f>
        <v>0</v>
      </c>
    </row>
    <row r="70" spans="1:23" s="59" customFormat="1" ht="28.8" x14ac:dyDescent="0.3">
      <c r="A70" s="16">
        <v>2</v>
      </c>
      <c r="B70" s="71" t="s">
        <v>81</v>
      </c>
      <c r="C70" s="42">
        <v>2</v>
      </c>
      <c r="D70" s="1">
        <v>0</v>
      </c>
      <c r="E70" s="54">
        <f t="shared" si="62"/>
        <v>2</v>
      </c>
      <c r="F70" s="58" t="s">
        <v>12</v>
      </c>
      <c r="G70" s="55"/>
      <c r="H70" s="68"/>
      <c r="I70" s="46">
        <f t="shared" si="63"/>
        <v>0</v>
      </c>
      <c r="J70" s="70">
        <f t="shared" si="64"/>
        <v>75</v>
      </c>
      <c r="K70" s="69"/>
      <c r="L70" s="68"/>
      <c r="M70" s="47">
        <f t="shared" si="65"/>
        <v>0</v>
      </c>
      <c r="N70" s="46">
        <f t="shared" si="66"/>
        <v>0</v>
      </c>
      <c r="O70" s="56">
        <f t="shared" si="67"/>
        <v>0</v>
      </c>
    </row>
    <row r="71" spans="1:23" customFormat="1" ht="15.75" customHeight="1" thickBot="1" x14ac:dyDescent="0.35">
      <c r="A71" s="91"/>
      <c r="B71" s="92"/>
      <c r="C71" s="90"/>
      <c r="D71" s="1"/>
      <c r="E71" s="54"/>
      <c r="F71" s="58"/>
      <c r="G71" s="55"/>
      <c r="H71" s="68"/>
      <c r="I71" s="46"/>
      <c r="J71" s="70"/>
      <c r="K71" s="69"/>
      <c r="L71" s="68"/>
      <c r="M71" s="47"/>
      <c r="N71" s="46"/>
      <c r="O71" s="56"/>
    </row>
    <row r="72" spans="1:23" customFormat="1" ht="15.75" customHeight="1" thickBot="1" x14ac:dyDescent="0.35">
      <c r="A72" s="119" t="s">
        <v>50</v>
      </c>
      <c r="B72" s="120"/>
      <c r="C72" s="90"/>
      <c r="D72" s="1"/>
      <c r="E72" s="54"/>
      <c r="F72" s="58"/>
      <c r="G72" s="55"/>
      <c r="H72" s="68"/>
      <c r="I72" s="46"/>
      <c r="J72" s="70"/>
      <c r="K72" s="69"/>
      <c r="L72" s="68"/>
      <c r="M72" s="47"/>
      <c r="N72" s="46"/>
      <c r="O72" s="56"/>
    </row>
    <row r="73" spans="1:23" customFormat="1" ht="28.8" x14ac:dyDescent="0.3">
      <c r="A73" s="89">
        <v>1</v>
      </c>
      <c r="B73" s="94" t="s">
        <v>61</v>
      </c>
      <c r="C73" s="90">
        <f>2*1*965</f>
        <v>1930</v>
      </c>
      <c r="D73" s="1">
        <v>0</v>
      </c>
      <c r="E73" s="54">
        <f t="shared" si="62"/>
        <v>1930</v>
      </c>
      <c r="F73" s="58" t="s">
        <v>54</v>
      </c>
      <c r="G73" s="55"/>
      <c r="H73" s="68"/>
      <c r="I73" s="46">
        <f t="shared" si="63"/>
        <v>0</v>
      </c>
      <c r="J73" s="70">
        <f t="shared" si="64"/>
        <v>75</v>
      </c>
      <c r="K73" s="69"/>
      <c r="L73" s="68"/>
      <c r="M73" s="47">
        <f t="shared" si="65"/>
        <v>0</v>
      </c>
      <c r="N73" s="46">
        <f t="shared" si="66"/>
        <v>0</v>
      </c>
      <c r="O73" s="56">
        <f t="shared" si="67"/>
        <v>0</v>
      </c>
    </row>
    <row r="74" spans="1:23" customFormat="1" ht="15.75" customHeight="1" thickBot="1" x14ac:dyDescent="0.35">
      <c r="A74" s="91"/>
      <c r="B74" s="92"/>
      <c r="C74" s="90"/>
      <c r="D74" s="1"/>
      <c r="E74" s="54"/>
      <c r="F74" s="58"/>
      <c r="G74" s="55"/>
      <c r="H74" s="68"/>
      <c r="I74" s="46"/>
      <c r="J74" s="70"/>
      <c r="K74" s="69"/>
      <c r="L74" s="68"/>
      <c r="M74" s="47"/>
      <c r="N74" s="46"/>
      <c r="O74" s="56"/>
    </row>
    <row r="75" spans="1:23" customFormat="1" ht="15.75" customHeight="1" thickBot="1" x14ac:dyDescent="0.35">
      <c r="A75" s="119" t="s">
        <v>48</v>
      </c>
      <c r="B75" s="120"/>
      <c r="C75" s="67"/>
      <c r="D75" s="1"/>
      <c r="E75" s="54"/>
      <c r="F75" s="58"/>
      <c r="G75" s="55"/>
      <c r="H75" s="68"/>
      <c r="I75" s="46"/>
      <c r="J75" s="70"/>
      <c r="K75" s="69"/>
      <c r="L75" s="68"/>
      <c r="M75" s="47"/>
      <c r="N75" s="46"/>
      <c r="O75" s="56"/>
      <c r="P75" s="65"/>
      <c r="Q75" s="65"/>
      <c r="R75" s="65"/>
      <c r="S75" s="65"/>
      <c r="T75" s="65"/>
      <c r="U75" s="65"/>
      <c r="V75" s="65"/>
      <c r="W75" s="65"/>
    </row>
    <row r="76" spans="1:23" s="59" customFormat="1" x14ac:dyDescent="0.3">
      <c r="A76" s="72">
        <v>1</v>
      </c>
      <c r="B76" s="71" t="s">
        <v>41</v>
      </c>
      <c r="C76" s="42">
        <v>1</v>
      </c>
      <c r="D76" s="1">
        <v>0</v>
      </c>
      <c r="E76" s="54">
        <f t="shared" si="62"/>
        <v>1</v>
      </c>
      <c r="F76" s="58" t="s">
        <v>59</v>
      </c>
      <c r="G76" s="55"/>
      <c r="H76" s="68" t="s">
        <v>57</v>
      </c>
      <c r="I76" s="46">
        <f t="shared" si="63"/>
        <v>0</v>
      </c>
      <c r="J76" s="70">
        <f t="shared" si="64"/>
        <v>75</v>
      </c>
      <c r="K76" s="69"/>
      <c r="L76" s="68" t="s">
        <v>57</v>
      </c>
      <c r="M76" s="47">
        <f t="shared" si="65"/>
        <v>0</v>
      </c>
      <c r="N76" s="46">
        <f t="shared" si="66"/>
        <v>0</v>
      </c>
      <c r="O76" s="56">
        <f t="shared" si="67"/>
        <v>0</v>
      </c>
    </row>
    <row r="77" spans="1:23" s="59" customFormat="1" x14ac:dyDescent="0.3">
      <c r="A77" s="72">
        <v>2</v>
      </c>
      <c r="B77" s="71" t="s">
        <v>42</v>
      </c>
      <c r="C77" s="42">
        <v>1</v>
      </c>
      <c r="D77" s="1">
        <v>0</v>
      </c>
      <c r="E77" s="54">
        <f t="shared" si="62"/>
        <v>1</v>
      </c>
      <c r="F77" s="58" t="s">
        <v>59</v>
      </c>
      <c r="G77" s="55"/>
      <c r="H77" s="68" t="s">
        <v>57</v>
      </c>
      <c r="I77" s="46">
        <f t="shared" si="63"/>
        <v>0</v>
      </c>
      <c r="J77" s="70">
        <f t="shared" si="64"/>
        <v>75</v>
      </c>
      <c r="K77" s="69"/>
      <c r="L77" s="68" t="s">
        <v>57</v>
      </c>
      <c r="M77" s="47">
        <f t="shared" si="65"/>
        <v>0</v>
      </c>
      <c r="N77" s="46">
        <f t="shared" si="66"/>
        <v>0</v>
      </c>
      <c r="O77" s="56">
        <f t="shared" si="67"/>
        <v>0</v>
      </c>
    </row>
    <row r="78" spans="1:23" s="59" customFormat="1" x14ac:dyDescent="0.3">
      <c r="A78" s="72">
        <v>3</v>
      </c>
      <c r="B78" s="71" t="s">
        <v>43</v>
      </c>
      <c r="C78" s="42">
        <v>1</v>
      </c>
      <c r="D78" s="1">
        <v>0</v>
      </c>
      <c r="E78" s="54">
        <f t="shared" si="62"/>
        <v>1</v>
      </c>
      <c r="F78" s="58" t="s">
        <v>59</v>
      </c>
      <c r="G78" s="55"/>
      <c r="H78" s="68" t="s">
        <v>57</v>
      </c>
      <c r="I78" s="46">
        <f t="shared" si="63"/>
        <v>0</v>
      </c>
      <c r="J78" s="70">
        <f t="shared" si="64"/>
        <v>75</v>
      </c>
      <c r="K78" s="69"/>
      <c r="L78" s="68" t="s">
        <v>57</v>
      </c>
      <c r="M78" s="47">
        <f t="shared" si="65"/>
        <v>0</v>
      </c>
      <c r="N78" s="46">
        <f t="shared" si="66"/>
        <v>0</v>
      </c>
      <c r="O78" s="56">
        <f t="shared" si="67"/>
        <v>0</v>
      </c>
    </row>
    <row r="79" spans="1:23" s="59" customFormat="1" x14ac:dyDescent="0.3">
      <c r="A79" s="72">
        <v>4</v>
      </c>
      <c r="B79" s="71" t="s">
        <v>44</v>
      </c>
      <c r="C79" s="42">
        <v>1</v>
      </c>
      <c r="D79" s="1">
        <v>0</v>
      </c>
      <c r="E79" s="54">
        <f t="shared" si="62"/>
        <v>1</v>
      </c>
      <c r="F79" s="58" t="s">
        <v>59</v>
      </c>
      <c r="G79" s="55"/>
      <c r="H79" s="68" t="s">
        <v>57</v>
      </c>
      <c r="I79" s="46">
        <f t="shared" si="63"/>
        <v>0</v>
      </c>
      <c r="J79" s="70">
        <f t="shared" si="64"/>
        <v>75</v>
      </c>
      <c r="K79" s="69"/>
      <c r="L79" s="68" t="s">
        <v>57</v>
      </c>
      <c r="M79" s="47">
        <f t="shared" si="65"/>
        <v>0</v>
      </c>
      <c r="N79" s="46">
        <f t="shared" si="66"/>
        <v>0</v>
      </c>
      <c r="O79" s="56">
        <f t="shared" si="67"/>
        <v>0</v>
      </c>
    </row>
    <row r="80" spans="1:23" s="59" customFormat="1" x14ac:dyDescent="0.3">
      <c r="A80" s="72">
        <v>5</v>
      </c>
      <c r="B80" s="71" t="s">
        <v>45</v>
      </c>
      <c r="C80" s="42">
        <v>1</v>
      </c>
      <c r="D80" s="1">
        <v>0</v>
      </c>
      <c r="E80" s="54">
        <f t="shared" si="62"/>
        <v>1</v>
      </c>
      <c r="F80" s="58" t="s">
        <v>59</v>
      </c>
      <c r="G80" s="55"/>
      <c r="H80" s="68" t="s">
        <v>57</v>
      </c>
      <c r="I80" s="46">
        <f t="shared" si="63"/>
        <v>0</v>
      </c>
      <c r="J80" s="70">
        <f t="shared" si="64"/>
        <v>75</v>
      </c>
      <c r="K80" s="69"/>
      <c r="L80" s="68" t="s">
        <v>57</v>
      </c>
      <c r="M80" s="47">
        <f t="shared" si="65"/>
        <v>0</v>
      </c>
      <c r="N80" s="46">
        <f t="shared" si="66"/>
        <v>0</v>
      </c>
      <c r="O80" s="56">
        <f t="shared" si="67"/>
        <v>0</v>
      </c>
    </row>
    <row r="81" spans="1:15" s="59" customFormat="1" x14ac:dyDescent="0.3">
      <c r="A81" s="72">
        <v>6</v>
      </c>
      <c r="B81" s="71" t="s">
        <v>56</v>
      </c>
      <c r="C81" s="42">
        <v>1</v>
      </c>
      <c r="D81" s="1">
        <v>0</v>
      </c>
      <c r="E81" s="54">
        <f t="shared" ref="E81:E82" si="68">C81+(C81*D81)</f>
        <v>1</v>
      </c>
      <c r="F81" s="58" t="s">
        <v>59</v>
      </c>
      <c r="G81" s="55"/>
      <c r="H81" s="68" t="s">
        <v>57</v>
      </c>
      <c r="I81" s="46">
        <f t="shared" ref="I81:I82" si="69">IF(H81="C",(G81/100)*E81,IF(H81="M",(G81/1000)*E81,G81*E81))</f>
        <v>0</v>
      </c>
      <c r="J81" s="70">
        <f t="shared" si="64"/>
        <v>75</v>
      </c>
      <c r="K81" s="69"/>
      <c r="L81" s="68" t="s">
        <v>57</v>
      </c>
      <c r="M81" s="47">
        <f t="shared" ref="M81:M82" si="70">IF(L81="C",(K81/100)*E81,IF(L81="M",(K81/1000)*E81,K81*E81))</f>
        <v>0</v>
      </c>
      <c r="N81" s="46">
        <f t="shared" ref="N81:N82" si="71">M81*J81</f>
        <v>0</v>
      </c>
      <c r="O81" s="56">
        <f t="shared" ref="O81:O82" si="72">N81+I81</f>
        <v>0</v>
      </c>
    </row>
    <row r="82" spans="1:15" s="59" customFormat="1" x14ac:dyDescent="0.3">
      <c r="A82" s="72">
        <v>7</v>
      </c>
      <c r="B82" s="71" t="s">
        <v>47</v>
      </c>
      <c r="C82" s="42">
        <v>1</v>
      </c>
      <c r="D82" s="1">
        <v>0</v>
      </c>
      <c r="E82" s="54">
        <f t="shared" si="68"/>
        <v>1</v>
      </c>
      <c r="F82" s="58" t="s">
        <v>59</v>
      </c>
      <c r="G82" s="55"/>
      <c r="H82" s="68" t="s">
        <v>57</v>
      </c>
      <c r="I82" s="46">
        <f t="shared" si="69"/>
        <v>0</v>
      </c>
      <c r="J82" s="70">
        <f t="shared" si="64"/>
        <v>75</v>
      </c>
      <c r="K82" s="69"/>
      <c r="L82" s="68" t="s">
        <v>57</v>
      </c>
      <c r="M82" s="47">
        <f t="shared" si="70"/>
        <v>0</v>
      </c>
      <c r="N82" s="46">
        <f t="shared" si="71"/>
        <v>0</v>
      </c>
      <c r="O82" s="56">
        <f t="shared" si="72"/>
        <v>0</v>
      </c>
    </row>
    <row r="83" spans="1:15" s="59" customFormat="1" x14ac:dyDescent="0.3">
      <c r="A83" s="72">
        <v>8</v>
      </c>
      <c r="B83" s="71" t="s">
        <v>58</v>
      </c>
      <c r="C83" s="42">
        <v>1</v>
      </c>
      <c r="D83" s="1">
        <v>0</v>
      </c>
      <c r="E83" s="54">
        <f t="shared" si="62"/>
        <v>1</v>
      </c>
      <c r="F83" s="58" t="s">
        <v>59</v>
      </c>
      <c r="G83" s="55"/>
      <c r="H83" s="68" t="s">
        <v>57</v>
      </c>
      <c r="I83" s="46">
        <f t="shared" si="63"/>
        <v>0</v>
      </c>
      <c r="J83" s="70">
        <f t="shared" si="64"/>
        <v>75</v>
      </c>
      <c r="K83" s="69"/>
      <c r="L83" s="68" t="s">
        <v>57</v>
      </c>
      <c r="M83" s="47">
        <f t="shared" si="65"/>
        <v>0</v>
      </c>
      <c r="N83" s="46">
        <f t="shared" si="66"/>
        <v>0</v>
      </c>
      <c r="O83" s="56">
        <f t="shared" si="67"/>
        <v>0</v>
      </c>
    </row>
    <row r="84" spans="1:15" ht="15" thickBot="1" x14ac:dyDescent="0.35">
      <c r="A84" s="52"/>
      <c r="B84" s="22"/>
      <c r="C84" s="23"/>
      <c r="D84" s="1"/>
      <c r="E84" s="54"/>
      <c r="F84" s="18"/>
      <c r="G84" s="34"/>
      <c r="H84" s="34"/>
      <c r="I84" s="27"/>
      <c r="J84" s="36"/>
      <c r="K84" s="62"/>
      <c r="L84" s="19"/>
      <c r="M84" s="36"/>
      <c r="N84" s="20"/>
      <c r="O84" s="30"/>
    </row>
    <row r="85" spans="1:15" ht="16.2" thickBot="1" x14ac:dyDescent="0.35">
      <c r="A85" s="107" t="s">
        <v>15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9"/>
      <c r="N85" s="105">
        <f>SUM(I8:I83)</f>
        <v>0</v>
      </c>
      <c r="O85" s="106"/>
    </row>
    <row r="86" spans="1:15" ht="16.2" thickBot="1" x14ac:dyDescent="0.35">
      <c r="A86" s="107" t="s">
        <v>40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9"/>
      <c r="N86" s="105">
        <f>SUM(N8:N83)</f>
        <v>0</v>
      </c>
      <c r="O86" s="106"/>
    </row>
    <row r="87" spans="1:15" ht="16.2" thickBot="1" x14ac:dyDescent="0.35">
      <c r="A87" s="107" t="s">
        <v>38</v>
      </c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9"/>
      <c r="N87" s="110">
        <f>SUM(M8:M83)</f>
        <v>0</v>
      </c>
      <c r="O87" s="111"/>
    </row>
    <row r="88" spans="1:15" ht="16.2" thickBot="1" x14ac:dyDescent="0.35">
      <c r="A88" s="107" t="s">
        <v>16</v>
      </c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9"/>
      <c r="N88" s="105">
        <f>N85+N86</f>
        <v>0</v>
      </c>
      <c r="O88" s="106"/>
    </row>
    <row r="89" spans="1:15" ht="16.2" thickBot="1" x14ac:dyDescent="0.35">
      <c r="A89" s="107" t="s">
        <v>17</v>
      </c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9"/>
      <c r="M89" s="40">
        <v>0.25</v>
      </c>
      <c r="N89" s="105">
        <f>N88*M89</f>
        <v>0</v>
      </c>
      <c r="O89" s="106"/>
    </row>
    <row r="90" spans="1:15" ht="16.2" thickBot="1" x14ac:dyDescent="0.35">
      <c r="A90" s="107" t="s">
        <v>60</v>
      </c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9"/>
      <c r="M90" s="40">
        <v>7.0000000000000007E-2</v>
      </c>
      <c r="N90" s="105">
        <f>N85*M90</f>
        <v>0</v>
      </c>
      <c r="O90" s="106"/>
    </row>
    <row r="91" spans="1:15" ht="16.2" thickBot="1" x14ac:dyDescent="0.35">
      <c r="A91" s="107" t="s">
        <v>18</v>
      </c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9"/>
      <c r="N91" s="105">
        <f>SUM(N88:O90)</f>
        <v>0</v>
      </c>
      <c r="O91" s="106"/>
    </row>
    <row r="92" spans="1:15" ht="15" thickBot="1" x14ac:dyDescent="0.35">
      <c r="A92" s="121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3"/>
    </row>
    <row r="93" spans="1:15" ht="16.2" thickBot="1" x14ac:dyDescent="0.35">
      <c r="A93" s="124" t="s">
        <v>19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6"/>
    </row>
    <row r="94" spans="1:15" ht="15" thickBot="1" x14ac:dyDescent="0.35">
      <c r="A94" s="41" t="s">
        <v>20</v>
      </c>
      <c r="B94" s="127" t="s">
        <v>21</v>
      </c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8"/>
    </row>
    <row r="95" spans="1:15" x14ac:dyDescent="0.3">
      <c r="A95" s="53">
        <v>1</v>
      </c>
      <c r="B95" s="103" t="s">
        <v>93</v>
      </c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4"/>
    </row>
    <row r="96" spans="1:15" x14ac:dyDescent="0.3">
      <c r="A96" s="53">
        <v>2</v>
      </c>
      <c r="B96" s="103" t="s">
        <v>34</v>
      </c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4"/>
    </row>
    <row r="97" spans="1:15" x14ac:dyDescent="0.3">
      <c r="A97" s="53">
        <v>3</v>
      </c>
      <c r="B97" s="103" t="s">
        <v>25</v>
      </c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4"/>
    </row>
    <row r="98" spans="1:15" x14ac:dyDescent="0.3">
      <c r="A98" s="53">
        <v>4</v>
      </c>
      <c r="B98" s="103" t="s">
        <v>63</v>
      </c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4"/>
    </row>
    <row r="99" spans="1:15" x14ac:dyDescent="0.3">
      <c r="A99" s="53">
        <v>5</v>
      </c>
      <c r="B99" s="103" t="s">
        <v>35</v>
      </c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4"/>
    </row>
    <row r="100" spans="1:15" x14ac:dyDescent="0.3">
      <c r="A100" s="53">
        <v>6</v>
      </c>
      <c r="B100" s="103" t="s">
        <v>51</v>
      </c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4"/>
    </row>
    <row r="101" spans="1:15" x14ac:dyDescent="0.3">
      <c r="A101" s="53">
        <v>7</v>
      </c>
      <c r="B101" s="103" t="s">
        <v>46</v>
      </c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4"/>
    </row>
    <row r="102" spans="1:15" ht="15" thickBot="1" x14ac:dyDescent="0.35">
      <c r="A102" s="96"/>
      <c r="B102" s="112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4"/>
    </row>
  </sheetData>
  <mergeCells count="36">
    <mergeCell ref="A68:B68"/>
    <mergeCell ref="A75:B75"/>
    <mergeCell ref="N90:O90"/>
    <mergeCell ref="N89:O89"/>
    <mergeCell ref="A57:B57"/>
    <mergeCell ref="C2:C3"/>
    <mergeCell ref="M4:N4"/>
    <mergeCell ref="A14:B14"/>
    <mergeCell ref="A46:B46"/>
    <mergeCell ref="A13:B13"/>
    <mergeCell ref="B100:O100"/>
    <mergeCell ref="B101:O101"/>
    <mergeCell ref="B102:O102"/>
    <mergeCell ref="B99:O99"/>
    <mergeCell ref="A6:B6"/>
    <mergeCell ref="A7:B7"/>
    <mergeCell ref="A72:B72"/>
    <mergeCell ref="B95:O95"/>
    <mergeCell ref="A92:O92"/>
    <mergeCell ref="A93:O93"/>
    <mergeCell ref="B94:O94"/>
    <mergeCell ref="A91:M91"/>
    <mergeCell ref="N91:O91"/>
    <mergeCell ref="A90:L90"/>
    <mergeCell ref="A89:L89"/>
    <mergeCell ref="B97:O97"/>
    <mergeCell ref="B98:O98"/>
    <mergeCell ref="N85:O85"/>
    <mergeCell ref="A86:M86"/>
    <mergeCell ref="N86:O86"/>
    <mergeCell ref="A88:M88"/>
    <mergeCell ref="N88:O88"/>
    <mergeCell ref="A87:M87"/>
    <mergeCell ref="N87:O87"/>
    <mergeCell ref="B96:O96"/>
    <mergeCell ref="A85:M85"/>
  </mergeCells>
  <pageMargins left="0.7" right="0.7" top="0.75" bottom="0.75" header="0.3" footer="0.3"/>
  <pageSetup scale="3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1EF89ECB-75C5-4936-B824-A0AB8C2C24F4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Estimate</vt:lpstr>
      <vt:lpstr>Estimate!Print_Area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2024-10-04T16:09:51Z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{1EF89ECB-75C5-4936-B824-A0AB8C2C24F4}</vt:lpwstr>
  </property>
</Properties>
</file>