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0D4A9A84-8530-47CD-890A-33C753E156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timate" sheetId="1" r:id="rId1"/>
  </sheets>
  <definedNames>
    <definedName name="_xlnm.Print_Area" localSheetId="0">Estimate!$A$1:$O$144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2" i="1" l="1"/>
  <c r="E82" i="1"/>
  <c r="I82" i="1" s="1"/>
  <c r="E43" i="1"/>
  <c r="M43" i="1" s="1"/>
  <c r="C36" i="1"/>
  <c r="E36" i="1" s="1"/>
  <c r="M36" i="1" s="1"/>
  <c r="J44" i="1"/>
  <c r="E44" i="1"/>
  <c r="M44" i="1" s="1"/>
  <c r="J43" i="1"/>
  <c r="C63" i="1"/>
  <c r="C59" i="1"/>
  <c r="J64" i="1"/>
  <c r="E64" i="1"/>
  <c r="I64" i="1" s="1"/>
  <c r="J35" i="1"/>
  <c r="E35" i="1"/>
  <c r="I35" i="1" s="1"/>
  <c r="J38" i="1"/>
  <c r="E38" i="1"/>
  <c r="M38" i="1" s="1"/>
  <c r="J33" i="1"/>
  <c r="E33" i="1"/>
  <c r="I33" i="1" s="1"/>
  <c r="J36" i="1"/>
  <c r="J51" i="1"/>
  <c r="E51" i="1"/>
  <c r="I51" i="1" s="1"/>
  <c r="J50" i="1"/>
  <c r="E50" i="1"/>
  <c r="M50" i="1" s="1"/>
  <c r="J49" i="1"/>
  <c r="E49" i="1"/>
  <c r="M49" i="1" s="1"/>
  <c r="J48" i="1"/>
  <c r="E48" i="1"/>
  <c r="M48" i="1" s="1"/>
  <c r="J65" i="1"/>
  <c r="E65" i="1"/>
  <c r="C62" i="1"/>
  <c r="J78" i="1"/>
  <c r="E78" i="1"/>
  <c r="I78" i="1" s="1"/>
  <c r="J77" i="1"/>
  <c r="E77" i="1"/>
  <c r="M77" i="1" s="1"/>
  <c r="J76" i="1"/>
  <c r="E76" i="1"/>
  <c r="I76" i="1" s="1"/>
  <c r="J75" i="1"/>
  <c r="E75" i="1"/>
  <c r="M75" i="1" s="1"/>
  <c r="J71" i="1"/>
  <c r="E71" i="1"/>
  <c r="M71" i="1" s="1"/>
  <c r="J70" i="1"/>
  <c r="E70" i="1"/>
  <c r="I70" i="1" s="1"/>
  <c r="J69" i="1"/>
  <c r="E69" i="1"/>
  <c r="M69" i="1" s="1"/>
  <c r="J68" i="1"/>
  <c r="E68" i="1"/>
  <c r="I68" i="1" s="1"/>
  <c r="M82" i="1" l="1"/>
  <c r="N82" i="1" s="1"/>
  <c r="O82" i="1" s="1"/>
  <c r="N43" i="1"/>
  <c r="N44" i="1"/>
  <c r="I44" i="1"/>
  <c r="I43" i="1"/>
  <c r="M64" i="1"/>
  <c r="N64" i="1" s="1"/>
  <c r="O64" i="1" s="1"/>
  <c r="N48" i="1"/>
  <c r="N50" i="1"/>
  <c r="N69" i="1"/>
  <c r="N71" i="1"/>
  <c r="N38" i="1"/>
  <c r="M35" i="1"/>
  <c r="N35" i="1" s="1"/>
  <c r="O35" i="1" s="1"/>
  <c r="I38" i="1"/>
  <c r="N36" i="1"/>
  <c r="M33" i="1"/>
  <c r="N33" i="1" s="1"/>
  <c r="O33" i="1" s="1"/>
  <c r="I36" i="1"/>
  <c r="N49" i="1"/>
  <c r="I49" i="1"/>
  <c r="M51" i="1"/>
  <c r="N51" i="1" s="1"/>
  <c r="O51" i="1" s="1"/>
  <c r="I48" i="1"/>
  <c r="I50" i="1"/>
  <c r="I65" i="1"/>
  <c r="M65" i="1"/>
  <c r="N65" i="1" s="1"/>
  <c r="N75" i="1"/>
  <c r="N77" i="1"/>
  <c r="M68" i="1"/>
  <c r="N68" i="1" s="1"/>
  <c r="O68" i="1" s="1"/>
  <c r="M76" i="1"/>
  <c r="N76" i="1" s="1"/>
  <c r="O76" i="1" s="1"/>
  <c r="M78" i="1"/>
  <c r="N78" i="1" s="1"/>
  <c r="O78" i="1" s="1"/>
  <c r="I77" i="1"/>
  <c r="O77" i="1" s="1"/>
  <c r="I75" i="1"/>
  <c r="M70" i="1"/>
  <c r="N70" i="1" s="1"/>
  <c r="O70" i="1" s="1"/>
  <c r="I69" i="1"/>
  <c r="I71" i="1"/>
  <c r="O43" i="1" l="1"/>
  <c r="O44" i="1"/>
  <c r="O48" i="1"/>
  <c r="O50" i="1"/>
  <c r="O71" i="1"/>
  <c r="O69" i="1"/>
  <c r="O38" i="1"/>
  <c r="O36" i="1"/>
  <c r="O65" i="1"/>
  <c r="O49" i="1"/>
  <c r="O75" i="1"/>
  <c r="E91" i="1" l="1"/>
  <c r="E88" i="1"/>
  <c r="I88" i="1" s="1"/>
  <c r="E99" i="1"/>
  <c r="M99" i="1" s="1"/>
  <c r="E62" i="1"/>
  <c r="M62" i="1" s="1"/>
  <c r="E63" i="1"/>
  <c r="M63" i="1" s="1"/>
  <c r="E59" i="1"/>
  <c r="M59" i="1" s="1"/>
  <c r="E41" i="1"/>
  <c r="I41" i="1" s="1"/>
  <c r="E42" i="1"/>
  <c r="M42" i="1" s="1"/>
  <c r="E45" i="1"/>
  <c r="M45" i="1" s="1"/>
  <c r="E34" i="1"/>
  <c r="I34" i="1" s="1"/>
  <c r="E37" i="1"/>
  <c r="M37" i="1" s="1"/>
  <c r="J117" i="1"/>
  <c r="E117" i="1"/>
  <c r="I117" i="1" s="1"/>
  <c r="J116" i="1"/>
  <c r="E116" i="1"/>
  <c r="M116" i="1" s="1"/>
  <c r="J118" i="1"/>
  <c r="E118" i="1"/>
  <c r="M118" i="1" s="1"/>
  <c r="J115" i="1"/>
  <c r="E115" i="1"/>
  <c r="M115" i="1" s="1"/>
  <c r="J114" i="1"/>
  <c r="E114" i="1"/>
  <c r="I114" i="1" s="1"/>
  <c r="J113" i="1"/>
  <c r="E113" i="1"/>
  <c r="J112" i="1"/>
  <c r="E112" i="1"/>
  <c r="M112" i="1" s="1"/>
  <c r="J111" i="1"/>
  <c r="E111" i="1"/>
  <c r="I111" i="1" s="1"/>
  <c r="J108" i="1"/>
  <c r="E108" i="1"/>
  <c r="J105" i="1"/>
  <c r="E105" i="1"/>
  <c r="M105" i="1" s="1"/>
  <c r="J25" i="1"/>
  <c r="E25" i="1"/>
  <c r="M25" i="1" s="1"/>
  <c r="J23" i="1"/>
  <c r="E23" i="1"/>
  <c r="I23" i="1" s="1"/>
  <c r="J24" i="1"/>
  <c r="E24" i="1"/>
  <c r="J94" i="1"/>
  <c r="E94" i="1"/>
  <c r="M94" i="1" s="1"/>
  <c r="J91" i="1"/>
  <c r="J88" i="1"/>
  <c r="J102" i="1"/>
  <c r="E102" i="1"/>
  <c r="I102" i="1" s="1"/>
  <c r="J99" i="1"/>
  <c r="J83" i="1"/>
  <c r="E83" i="1"/>
  <c r="M83" i="1" s="1"/>
  <c r="J81" i="1"/>
  <c r="E81" i="1"/>
  <c r="J80" i="1"/>
  <c r="E80" i="1"/>
  <c r="M80" i="1" s="1"/>
  <c r="J79" i="1"/>
  <c r="E79" i="1"/>
  <c r="M79" i="1" s="1"/>
  <c r="J72" i="1"/>
  <c r="E72" i="1"/>
  <c r="I72" i="1" s="1"/>
  <c r="J62" i="1"/>
  <c r="J63" i="1"/>
  <c r="J59" i="1"/>
  <c r="J54" i="1"/>
  <c r="E54" i="1"/>
  <c r="I54" i="1" s="1"/>
  <c r="J53" i="1"/>
  <c r="E53" i="1"/>
  <c r="M53" i="1" s="1"/>
  <c r="J52" i="1"/>
  <c r="E52" i="1"/>
  <c r="M52" i="1" s="1"/>
  <c r="J41" i="1"/>
  <c r="J42" i="1"/>
  <c r="J45" i="1"/>
  <c r="J34" i="1"/>
  <c r="J37" i="1"/>
  <c r="J28" i="1"/>
  <c r="E28" i="1"/>
  <c r="M28" i="1" s="1"/>
  <c r="J20" i="1"/>
  <c r="E20" i="1"/>
  <c r="M20" i="1" s="1"/>
  <c r="J17" i="1"/>
  <c r="E17" i="1"/>
  <c r="M17" i="1" s="1"/>
  <c r="J16" i="1"/>
  <c r="E16" i="1"/>
  <c r="M16" i="1" s="1"/>
  <c r="J15" i="1"/>
  <c r="E15" i="1"/>
  <c r="M15" i="1" s="1"/>
  <c r="J14" i="1"/>
  <c r="E14" i="1"/>
  <c r="M14" i="1" s="1"/>
  <c r="M117" i="1" l="1"/>
  <c r="N117" i="1" s="1"/>
  <c r="O117" i="1" s="1"/>
  <c r="N116" i="1"/>
  <c r="I116" i="1"/>
  <c r="N94" i="1"/>
  <c r="N25" i="1"/>
  <c r="N105" i="1"/>
  <c r="N45" i="1"/>
  <c r="M111" i="1"/>
  <c r="N111" i="1" s="1"/>
  <c r="O111" i="1" s="1"/>
  <c r="N79" i="1"/>
  <c r="N28" i="1"/>
  <c r="N42" i="1"/>
  <c r="N14" i="1"/>
  <c r="N53" i="1"/>
  <c r="M88" i="1"/>
  <c r="N88" i="1" s="1"/>
  <c r="O88" i="1" s="1"/>
  <c r="I42" i="1"/>
  <c r="M114" i="1"/>
  <c r="N114" i="1" s="1"/>
  <c r="O114" i="1" s="1"/>
  <c r="N80" i="1"/>
  <c r="N115" i="1"/>
  <c r="N52" i="1"/>
  <c r="N59" i="1"/>
  <c r="I20" i="1"/>
  <c r="I79" i="1"/>
  <c r="I115" i="1"/>
  <c r="M102" i="1"/>
  <c r="N102" i="1" s="1"/>
  <c r="O102" i="1" s="1"/>
  <c r="I17" i="1"/>
  <c r="N63" i="1"/>
  <c r="N99" i="1"/>
  <c r="N20" i="1"/>
  <c r="I45" i="1"/>
  <c r="I94" i="1"/>
  <c r="N15" i="1"/>
  <c r="N37" i="1"/>
  <c r="M41" i="1"/>
  <c r="N41" i="1" s="1"/>
  <c r="O41" i="1" s="1"/>
  <c r="I105" i="1"/>
  <c r="N62" i="1"/>
  <c r="M23" i="1"/>
  <c r="N23" i="1" s="1"/>
  <c r="O23" i="1" s="1"/>
  <c r="I14" i="1"/>
  <c r="I28" i="1"/>
  <c r="M34" i="1"/>
  <c r="N34" i="1" s="1"/>
  <c r="O34" i="1" s="1"/>
  <c r="M54" i="1"/>
  <c r="N54" i="1" s="1"/>
  <c r="O54" i="1" s="1"/>
  <c r="I63" i="1"/>
  <c r="I99" i="1"/>
  <c r="I25" i="1"/>
  <c r="N112" i="1"/>
  <c r="M72" i="1"/>
  <c r="N72" i="1" s="1"/>
  <c r="O72" i="1" s="1"/>
  <c r="I53" i="1"/>
  <c r="I83" i="1"/>
  <c r="N17" i="1"/>
  <c r="I62" i="1"/>
  <c r="I80" i="1"/>
  <c r="N16" i="1"/>
  <c r="N118" i="1"/>
  <c r="I16" i="1"/>
  <c r="M91" i="1"/>
  <c r="N91" i="1" s="1"/>
  <c r="I91" i="1"/>
  <c r="M108" i="1"/>
  <c r="N108" i="1" s="1"/>
  <c r="I108" i="1"/>
  <c r="M24" i="1"/>
  <c r="N24" i="1" s="1"/>
  <c r="I24" i="1"/>
  <c r="M113" i="1"/>
  <c r="N113" i="1" s="1"/>
  <c r="I113" i="1"/>
  <c r="I15" i="1"/>
  <c r="I52" i="1"/>
  <c r="I37" i="1"/>
  <c r="I59" i="1"/>
  <c r="N83" i="1"/>
  <c r="M81" i="1"/>
  <c r="N81" i="1" s="1"/>
  <c r="I81" i="1"/>
  <c r="I112" i="1"/>
  <c r="I118" i="1"/>
  <c r="O20" i="1" l="1"/>
  <c r="O105" i="1"/>
  <c r="O14" i="1"/>
  <c r="O17" i="1"/>
  <c r="O80" i="1"/>
  <c r="O45" i="1"/>
  <c r="O116" i="1"/>
  <c r="O118" i="1"/>
  <c r="O94" i="1"/>
  <c r="O52" i="1"/>
  <c r="O28" i="1"/>
  <c r="O15" i="1"/>
  <c r="O42" i="1"/>
  <c r="O59" i="1"/>
  <c r="O25" i="1"/>
  <c r="O79" i="1"/>
  <c r="O112" i="1"/>
  <c r="O62" i="1"/>
  <c r="O115" i="1"/>
  <c r="O63" i="1"/>
  <c r="O99" i="1"/>
  <c r="O53" i="1"/>
  <c r="O83" i="1"/>
  <c r="O37" i="1"/>
  <c r="O113" i="1"/>
  <c r="O16" i="1"/>
  <c r="O81" i="1"/>
  <c r="O24" i="1"/>
  <c r="O91" i="1"/>
  <c r="O108" i="1"/>
  <c r="J8" i="1"/>
  <c r="E8" i="1"/>
  <c r="I8" i="1" s="1"/>
  <c r="N120" i="1" s="1"/>
  <c r="M8" i="1" l="1"/>
  <c r="N122" i="1" s="1"/>
  <c r="N125" i="1" l="1"/>
  <c r="N8" i="1"/>
  <c r="N121" i="1" s="1"/>
  <c r="N123" i="1" s="1"/>
  <c r="N124" i="1" l="1"/>
  <c r="N126" i="1" s="1"/>
  <c r="O8" i="1"/>
</calcChain>
</file>

<file path=xl/sharedStrings.xml><?xml version="1.0" encoding="utf-8"?>
<sst xmlns="http://schemas.openxmlformats.org/spreadsheetml/2006/main" count="215" uniqueCount="130">
  <si>
    <t>REV:</t>
  </si>
  <si>
    <t>SR.
NO.</t>
  </si>
  <si>
    <t>DESCRIPTION</t>
  </si>
  <si>
    <t>QUANTITY</t>
  </si>
  <si>
    <t>WASTAGE</t>
  </si>
  <si>
    <t>QTY WITH
WASTAGE</t>
  </si>
  <si>
    <t>UNIT</t>
  </si>
  <si>
    <t>UNIT 
COST</t>
  </si>
  <si>
    <t>MATERIAL 
COST</t>
  </si>
  <si>
    <t>CONDUITS</t>
  </si>
  <si>
    <t>CONDUCTORS</t>
  </si>
  <si>
    <t>EA</t>
  </si>
  <si>
    <t>DISCONNECT SWITCH</t>
  </si>
  <si>
    <t>CIRCUIT BREAKERS</t>
  </si>
  <si>
    <t>MISCELLANEOUS</t>
  </si>
  <si>
    <t xml:space="preserve">TOTAL MATERIAL COST  </t>
  </si>
  <si>
    <t xml:space="preserve">TOTAL COST  </t>
  </si>
  <si>
    <t xml:space="preserve">OVERHEADS &amp; PROFIT  </t>
  </si>
  <si>
    <t xml:space="preserve">TOTAL BID  </t>
  </si>
  <si>
    <t>SCOPE OF ESTIMATE:</t>
  </si>
  <si>
    <t>I</t>
  </si>
  <si>
    <t>SUPPLY &amp; INSTALLATION</t>
  </si>
  <si>
    <t>PROJECT:</t>
  </si>
  <si>
    <t>ADDRESS:</t>
  </si>
  <si>
    <t>Receptacles &amp; Switches</t>
  </si>
  <si>
    <t>Disconnect Switches</t>
  </si>
  <si>
    <t>DEVICES</t>
  </si>
  <si>
    <t>DISTRIBUTION</t>
  </si>
  <si>
    <t>FIRESTOPPING</t>
  </si>
  <si>
    <t>Lighting &amp; Lighting Controls</t>
  </si>
  <si>
    <t>Fire Stopping</t>
  </si>
  <si>
    <t>II</t>
  </si>
  <si>
    <t>NOTES</t>
  </si>
  <si>
    <t>LABOR RATE</t>
  </si>
  <si>
    <t>LABOR</t>
  </si>
  <si>
    <t>TOTAL
COST</t>
  </si>
  <si>
    <t>NEW WORK</t>
  </si>
  <si>
    <t xml:space="preserve">TOTAL LABOR </t>
  </si>
  <si>
    <t>Distribution</t>
  </si>
  <si>
    <t>Miscellaneous</t>
  </si>
  <si>
    <t>Caulking Sealant</t>
  </si>
  <si>
    <t>Telecommunication</t>
  </si>
  <si>
    <t xml:space="preserve">TOTAL LABOR HOURS  </t>
  </si>
  <si>
    <t>LABOR 
COST</t>
  </si>
  <si>
    <t xml:space="preserve">TOTAL LABOR COST  </t>
  </si>
  <si>
    <t>Mobilization and Demobilization</t>
  </si>
  <si>
    <t>Arc Flash Study</t>
  </si>
  <si>
    <t>Protection Devices Coordination Study</t>
  </si>
  <si>
    <t>Permit and Utility Fees</t>
  </si>
  <si>
    <t>Testing and Commissioning</t>
  </si>
  <si>
    <t>Allowances</t>
  </si>
  <si>
    <t>FIRE ALARM</t>
  </si>
  <si>
    <t>As Built Documents</t>
  </si>
  <si>
    <t>ALLOWANCES (PLEASE ADD YOUR NUMBER)</t>
  </si>
  <si>
    <t>DEMOLITION</t>
  </si>
  <si>
    <t>Fire Alarm</t>
  </si>
  <si>
    <t>FT</t>
  </si>
  <si>
    <t>Tags &amp; Directory</t>
  </si>
  <si>
    <t>E</t>
  </si>
  <si>
    <t>Core Drill</t>
  </si>
  <si>
    <t>LS</t>
  </si>
  <si>
    <t>1" EMT Conduit</t>
  </si>
  <si>
    <t>1" RGS Conduit</t>
  </si>
  <si>
    <t>1P/20A Breaker</t>
  </si>
  <si>
    <t>2P/30A Breaker</t>
  </si>
  <si>
    <t>SFT</t>
  </si>
  <si>
    <t xml:space="preserve">MATERIAL TAX  </t>
  </si>
  <si>
    <t>TEMPORARY SERVICE</t>
  </si>
  <si>
    <t>E: Dual Head LED Emergency Pack With Battery Back-Up, Dual-Lite EV2 Series Emergency Light
MTG: Wall</t>
  </si>
  <si>
    <t>F: Dual Head Exit Light And Emergency Light With Battery Backup, DUAL LITE EVC SERIES
MTG: Ceiling</t>
  </si>
  <si>
    <t>1P/20A GFCI Breaker</t>
  </si>
  <si>
    <t>2P/60A Breaker</t>
  </si>
  <si>
    <t>2P/30A Non Fused Disconnect Switch</t>
  </si>
  <si>
    <t>2P/30AT/30AF Fused Disconnect Switch NEMA 3R</t>
  </si>
  <si>
    <t>2P/60AT/60AF Fused Disconnect Switch NEMA 3R</t>
  </si>
  <si>
    <t>EQUIPMENT</t>
  </si>
  <si>
    <t>Thermal Overload Switch</t>
  </si>
  <si>
    <t>3/4" EMT Conduit</t>
  </si>
  <si>
    <t>Smoke Detector</t>
  </si>
  <si>
    <t xml:space="preserve">3/4" EMT Conduit </t>
  </si>
  <si>
    <t>120V, 20A Dual Technology Ceiling Mounted Occupancy Sensor</t>
  </si>
  <si>
    <t>9 Poles/Contact, 120V, NEMA 1 Type Lighting Contactor</t>
  </si>
  <si>
    <t>In Wall Dual Technology Occupancy Sensor</t>
  </si>
  <si>
    <t>In Wall, Dual Technology Occupancy Sensor With 0-10V Dimming Capability</t>
  </si>
  <si>
    <t>Switch Bank With 3 Single Pole Switch And (1) 2HR Override Switch</t>
  </si>
  <si>
    <t>Time Switch Bypass: (Override) Wall Box Timer Switch, For After Hours Control, 120V, 20A, 2 Hours Dial, INTERMATIC #FF2H</t>
  </si>
  <si>
    <t>Time Switch, 120V, 20A, 24 Hour Dial, INTERMATIC #ET8015C</t>
  </si>
  <si>
    <t>Junction Box For Motorized Damper</t>
  </si>
  <si>
    <t>30A Special Receptacle</t>
  </si>
  <si>
    <t>Duplex Receptacle Above Counter</t>
  </si>
  <si>
    <t>Duplex Receptacle Ceiling Mounted</t>
  </si>
  <si>
    <t>GFI Duplex Receptacle</t>
  </si>
  <si>
    <t>GFI Duplex Receptacle Above Counter</t>
  </si>
  <si>
    <t>WP GFCI Duplex Receptacle</t>
  </si>
  <si>
    <t>Duplex Receptacle</t>
  </si>
  <si>
    <t>Tele/Data Outlet</t>
  </si>
  <si>
    <t>3/4" EMT Conduit With Pull String</t>
  </si>
  <si>
    <t>3/4" RGS Conduit</t>
  </si>
  <si>
    <t>3/4" LFMC Conduit</t>
  </si>
  <si>
    <t>1" LFMC Conduit</t>
  </si>
  <si>
    <t>Demolition</t>
  </si>
  <si>
    <t>HOUNDS TOWN</t>
  </si>
  <si>
    <t xml:space="preserve">9875 HUFF N PUFF RD. </t>
  </si>
  <si>
    <t>LAKELAND, TN 38002</t>
  </si>
  <si>
    <t>DATE: 05/08/2024</t>
  </si>
  <si>
    <t>A: 2X2 Meta lux EDGE LED Panel
MTG: Lay-In
Watts: 40W</t>
  </si>
  <si>
    <t>3 Way Switch, #1223</t>
  </si>
  <si>
    <t>#4 CU THHN</t>
  </si>
  <si>
    <r>
      <t>Allowance for Temporary Power &amp; Lighting</t>
    </r>
    <r>
      <rPr>
        <sz val="11"/>
        <color rgb="FFFF0000"/>
        <rFont val="Calibri"/>
        <family val="2"/>
        <scheme val="minor"/>
      </rPr>
      <t xml:space="preserve"> (8 Outlet And Two Circuit)</t>
    </r>
  </si>
  <si>
    <t>#16/2C FPLP</t>
  </si>
  <si>
    <t xml:space="preserve">#12/2C SOLID MC </t>
  </si>
  <si>
    <t xml:space="preserve">#10 CU THHN SOLID </t>
  </si>
  <si>
    <t xml:space="preserve">#12 CU THHN SOLID </t>
  </si>
  <si>
    <t>#12/2C SOLID MC</t>
  </si>
  <si>
    <t>#10/2C SOLID MC</t>
  </si>
  <si>
    <r>
      <t xml:space="preserve">B: Pendant Mounted High Bay LED Fixture, LITHONIA LIGHTING CPHP-9000LM-SEF-GCL-MD-MVOLT-GZ10-3500K-70CRI Owner Provided
MTG: Recessed
Watts: 61W
NOTE: </t>
    </r>
    <r>
      <rPr>
        <sz val="11"/>
        <color rgb="FFFF0000"/>
        <rFont val="Calibri"/>
        <family val="2"/>
        <scheme val="minor"/>
      </rPr>
      <t>OWNER PROVIDED</t>
    </r>
  </si>
  <si>
    <r>
      <t>C: Center On Wall Between Suite Doors, Suite Sconce Owner Provided
MTG: Wall
Watts: 26W
NOTE:</t>
    </r>
    <r>
      <rPr>
        <sz val="11"/>
        <color rgb="FFFF0000"/>
        <rFont val="Calibri"/>
        <family val="2"/>
        <scheme val="minor"/>
      </rPr>
      <t xml:space="preserve"> OWNER PROVIDED</t>
    </r>
  </si>
  <si>
    <t xml:space="preserve">LIGHTING </t>
  </si>
  <si>
    <r>
      <t>Existing Electrical Devices To Be Removed With Associated Wiring To Make New Work (</t>
    </r>
    <r>
      <rPr>
        <sz val="11"/>
        <color rgb="FFFF0000"/>
        <rFont val="Calibri"/>
        <family val="2"/>
        <scheme val="minor"/>
      </rPr>
      <t>Assumed</t>
    </r>
    <r>
      <rPr>
        <sz val="11"/>
        <color theme="1"/>
        <rFont val="Calibri"/>
        <family val="2"/>
        <scheme val="minor"/>
      </rPr>
      <t>)</t>
    </r>
  </si>
  <si>
    <t>As per scope sheet the lighting fixture provided by gc and some light are provided by owner mentioned in schedule. Please note it</t>
  </si>
  <si>
    <t>As per sheet number #A-1.2 demolition plan remove tha wall so, we have asummed the all electrical decices to be removed. Kindly onfirm</t>
  </si>
  <si>
    <t xml:space="preserve">MC cable is used in only branching for all lighting and power </t>
  </si>
  <si>
    <t>#12 CU THHN SOLID</t>
  </si>
  <si>
    <t>#10 CU THHN SOLID</t>
  </si>
  <si>
    <r>
      <t>CAT5E Cable (</t>
    </r>
    <r>
      <rPr>
        <sz val="11"/>
        <color rgb="FFFF0000"/>
        <rFont val="Calibri"/>
        <family val="2"/>
        <scheme val="minor"/>
      </rPr>
      <t>For Control Wire</t>
    </r>
    <r>
      <rPr>
        <sz val="11"/>
        <color theme="1"/>
        <rFont val="Calibri"/>
        <family val="2"/>
        <scheme val="minor"/>
      </rPr>
      <t>)</t>
    </r>
  </si>
  <si>
    <t>Motion Sensor</t>
  </si>
  <si>
    <t>RECEPTACLES &amp; SWITCHES (ALL RECEPTACLE HUBBEL)</t>
  </si>
  <si>
    <t>TELECOMMUNICATION (ONLY ROUGH-INS)</t>
  </si>
  <si>
    <t>LIGHTING FIXTURES (AS PER SCOPE SHEET GC PROVIDED)</t>
  </si>
  <si>
    <t>LIGHTING CONTROLS (ALL SWITCHES HUBBELL)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</si>
</sst>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&quot;$&quot;* #,##0_);_(&quot;$&quot;* \(#,##0\);_(&quot;$&quot;* &quot;-&quot;??_);_(@_)"/>
    <numFmt numFmtId="166" formatCode="_-[$$-409]* #,##0.00_ ;_-[$$-409]* \-#,##0.00\ ;_-[$$-409]* &quot;-&quot;??_ ;_-@_ "/>
    <numFmt numFmtId="167" formatCode="_-[$$-409]* #,##0_ ;_-[$$-409]* \-#,##0\ ;_-[$$-409]* &quot;-&quot;??_ ;_-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A7A7A7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gradientFill degree="45">
        <stop position="0">
          <color theme="1" tint="0.1490218817712943"/>
        </stop>
        <stop position="1">
          <color rgb="FFB9282E"/>
        </stop>
      </gradientFill>
    </fill>
    <fill>
      <gradientFill degree="45">
        <stop position="0">
          <color theme="0"/>
        </stop>
        <stop position="1">
          <color rgb="FFB3B4B6"/>
        </stop>
      </gradient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18" fillId="6" borderId="1" applyBorder="0">
      <alignment horizontal="center" vertical="center" wrapText="1"/>
    </xf>
    <xf numFmtId="166" fontId="13" fillId="7" borderId="10" applyBorder="0">
      <alignment horizontal="center" vertical="center"/>
    </xf>
  </cellStyleXfs>
  <cellXfs count="141">
    <xf numFmtId="0" fontId="0" fillId="0" borderId="0" xfId="0"/>
    <xf numFmtId="9" fontId="3" fillId="3" borderId="7" xfId="2" applyFont="1" applyFill="1" applyBorder="1" applyAlignment="1">
      <alignment horizontal="center" vertical="center"/>
    </xf>
    <xf numFmtId="0" fontId="8" fillId="0" borderId="0" xfId="3" applyFont="1"/>
    <xf numFmtId="0" fontId="9" fillId="0" borderId="0" xfId="0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1" applyFont="1" applyAlignment="1">
      <alignment horizontal="center" vertical="center"/>
    </xf>
    <xf numFmtId="164" fontId="1" fillId="0" borderId="0" xfId="4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0" fontId="1" fillId="0" borderId="0" xfId="0" applyFont="1"/>
    <xf numFmtId="0" fontId="10" fillId="0" borderId="0" xfId="3" applyFont="1"/>
    <xf numFmtId="0" fontId="10" fillId="0" borderId="0" xfId="3" applyFont="1" applyAlignment="1">
      <alignment vertical="center"/>
    </xf>
    <xf numFmtId="0" fontId="10" fillId="0" borderId="0" xfId="0" applyFont="1" applyAlignment="1">
      <alignment horizontal="left"/>
    </xf>
    <xf numFmtId="14" fontId="11" fillId="0" borderId="0" xfId="3" applyNumberFormat="1" applyFont="1"/>
    <xf numFmtId="0" fontId="12" fillId="0" borderId="0" xfId="0" applyFont="1" applyAlignment="1">
      <alignment horizontal="center"/>
    </xf>
    <xf numFmtId="166" fontId="1" fillId="0" borderId="0" xfId="4" applyNumberFormat="1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/>
    </xf>
    <xf numFmtId="1" fontId="1" fillId="3" borderId="7" xfId="1" applyNumberFormat="1" applyFont="1" applyFill="1" applyBorder="1" applyAlignment="1">
      <alignment horizontal="center" vertical="center"/>
    </xf>
    <xf numFmtId="166" fontId="1" fillId="3" borderId="10" xfId="1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4" fontId="1" fillId="3" borderId="7" xfId="1" applyFont="1" applyFill="1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44" fontId="1" fillId="0" borderId="0" xfId="1" applyFont="1" applyAlignment="1">
      <alignment horizontal="center"/>
    </xf>
    <xf numFmtId="44" fontId="1" fillId="3" borderId="8" xfId="1" applyFont="1" applyFill="1" applyBorder="1" applyAlignment="1">
      <alignment horizontal="center" vertical="center"/>
    </xf>
    <xf numFmtId="44" fontId="1" fillId="0" borderId="0" xfId="0" applyNumberFormat="1" applyFont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0" fontId="1" fillId="0" borderId="0" xfId="0" applyFont="1" applyAlignment="1">
      <alignment wrapText="1"/>
    </xf>
    <xf numFmtId="44" fontId="1" fillId="0" borderId="0" xfId="4" applyNumberFormat="1" applyFont="1" applyAlignment="1">
      <alignment horizontal="center" vertical="center"/>
    </xf>
    <xf numFmtId="44" fontId="3" fillId="3" borderId="7" xfId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center" vertical="center"/>
    </xf>
    <xf numFmtId="0" fontId="1" fillId="3" borderId="7" xfId="1" applyNumberFormat="1" applyFont="1" applyFill="1" applyBorder="1" applyAlignment="1">
      <alignment horizontal="center" vertical="center"/>
    </xf>
    <xf numFmtId="0" fontId="1" fillId="0" borderId="0" xfId="4" applyNumberFormat="1" applyFont="1" applyAlignment="1">
      <alignment horizontal="center"/>
    </xf>
    <xf numFmtId="0" fontId="1" fillId="0" borderId="17" xfId="0" applyFont="1" applyBorder="1" applyAlignment="1">
      <alignment horizontal="left" vertical="center" wrapText="1"/>
    </xf>
    <xf numFmtId="9" fontId="6" fillId="2" borderId="3" xfId="2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/>
    </xf>
    <xf numFmtId="1" fontId="0" fillId="0" borderId="7" xfId="0" applyNumberFormat="1" applyBorder="1" applyAlignment="1">
      <alignment horizontal="center" vertical="center"/>
    </xf>
    <xf numFmtId="165" fontId="1" fillId="3" borderId="9" xfId="1" applyNumberFormat="1" applyFont="1" applyFill="1" applyBorder="1" applyAlignment="1">
      <alignment horizontal="center" vertical="center"/>
    </xf>
    <xf numFmtId="12" fontId="1" fillId="0" borderId="17" xfId="0" applyNumberFormat="1" applyFont="1" applyBorder="1" applyAlignment="1">
      <alignment horizontal="left" wrapText="1"/>
    </xf>
    <xf numFmtId="0" fontId="1" fillId="3" borderId="17" xfId="0" applyFont="1" applyFill="1" applyBorder="1" applyAlignment="1">
      <alignment horizontal="left" vertical="center" wrapText="1"/>
    </xf>
    <xf numFmtId="167" fontId="3" fillId="0" borderId="7" xfId="1" applyNumberFormat="1" applyFont="1" applyFill="1" applyBorder="1" applyAlignment="1">
      <alignment horizontal="right" vertical="center" wrapText="1"/>
    </xf>
    <xf numFmtId="2" fontId="3" fillId="0" borderId="7" xfId="1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/>
    </xf>
    <xf numFmtId="1" fontId="1" fillId="3" borderId="18" xfId="1" applyNumberFormat="1" applyFont="1" applyFill="1" applyBorder="1" applyAlignment="1">
      <alignment horizontal="center" vertical="center"/>
    </xf>
    <xf numFmtId="1" fontId="1" fillId="3" borderId="19" xfId="1" applyNumberFormat="1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vertical="center" wrapText="1"/>
    </xf>
    <xf numFmtId="0" fontId="1" fillId="0" borderId="21" xfId="0" applyFont="1" applyBorder="1" applyAlignment="1">
      <alignment horizontal="center" vertical="center"/>
    </xf>
    <xf numFmtId="1" fontId="3" fillId="3" borderId="7" xfId="3" applyNumberFormat="1" applyFont="1" applyFill="1" applyBorder="1" applyAlignment="1">
      <alignment horizontal="center" vertical="center"/>
    </xf>
    <xf numFmtId="166" fontId="3" fillId="0" borderId="7" xfId="1" applyNumberFormat="1" applyFont="1" applyFill="1" applyBorder="1" applyAlignment="1">
      <alignment horizontal="right" vertical="center" wrapText="1"/>
    </xf>
    <xf numFmtId="167" fontId="3" fillId="0" borderId="8" xfId="1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3" fillId="3" borderId="7" xfId="3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25" xfId="0" applyFont="1" applyBorder="1" applyAlignment="1">
      <alignment horizontal="center" vertical="center"/>
    </xf>
    <xf numFmtId="164" fontId="1" fillId="0" borderId="0" xfId="4" applyFont="1" applyAlignment="1">
      <alignment horizontal="right" vertical="center"/>
    </xf>
    <xf numFmtId="44" fontId="1" fillId="0" borderId="0" xfId="1" applyFont="1" applyAlignment="1">
      <alignment horizontal="right" vertical="center"/>
    </xf>
    <xf numFmtId="1" fontId="1" fillId="3" borderId="7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" fontId="14" fillId="0" borderId="27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27" xfId="0" applyFont="1" applyBorder="1"/>
    <xf numFmtId="1" fontId="0" fillId="0" borderId="2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167" fontId="0" fillId="0" borderId="7" xfId="5" applyNumberFormat="1" applyFont="1" applyBorder="1" applyAlignment="1">
      <alignment vertical="center"/>
    </xf>
    <xf numFmtId="0" fontId="0" fillId="0" borderId="7" xfId="0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5" fillId="4" borderId="35" xfId="0" applyFont="1" applyFill="1" applyBorder="1" applyAlignment="1">
      <alignment horizontal="center" vertical="center" wrapText="1"/>
    </xf>
    <xf numFmtId="9" fontId="15" fillId="4" borderId="35" xfId="0" applyNumberFormat="1" applyFont="1" applyFill="1" applyBorder="1" applyAlignment="1">
      <alignment horizontal="center" vertical="center"/>
    </xf>
    <xf numFmtId="0" fontId="15" fillId="4" borderId="35" xfId="0" applyFont="1" applyFill="1" applyBorder="1" applyAlignment="1">
      <alignment horizontal="center" vertical="center"/>
    </xf>
    <xf numFmtId="44" fontId="15" fillId="4" borderId="35" xfId="0" applyNumberFormat="1" applyFont="1" applyFill="1" applyBorder="1" applyAlignment="1">
      <alignment horizontal="center" vertical="center"/>
    </xf>
    <xf numFmtId="1" fontId="15" fillId="4" borderId="35" xfId="0" applyNumberFormat="1" applyFont="1" applyFill="1" applyBorder="1" applyAlignment="1">
      <alignment horizontal="right" vertical="center"/>
    </xf>
    <xf numFmtId="1" fontId="15" fillId="4" borderId="35" xfId="0" applyNumberFormat="1" applyFont="1" applyFill="1" applyBorder="1" applyAlignment="1">
      <alignment horizontal="center" vertical="center"/>
    </xf>
    <xf numFmtId="166" fontId="15" fillId="4" borderId="36" xfId="0" applyNumberFormat="1" applyFont="1" applyFill="1" applyBorder="1" applyAlignment="1">
      <alignment horizontal="center" vertical="center"/>
    </xf>
    <xf numFmtId="44" fontId="15" fillId="4" borderId="37" xfId="0" applyNumberFormat="1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 wrapText="1"/>
    </xf>
    <xf numFmtId="9" fontId="15" fillId="4" borderId="27" xfId="0" applyNumberFormat="1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44" fontId="15" fillId="4" borderId="27" xfId="0" applyNumberFormat="1" applyFont="1" applyFill="1" applyBorder="1" applyAlignment="1">
      <alignment horizontal="center" vertical="center"/>
    </xf>
    <xf numFmtId="1" fontId="15" fillId="4" borderId="27" xfId="0" applyNumberFormat="1" applyFont="1" applyFill="1" applyBorder="1" applyAlignment="1">
      <alignment horizontal="right" vertical="center"/>
    </xf>
    <xf numFmtId="1" fontId="15" fillId="4" borderId="27" xfId="0" applyNumberFormat="1" applyFont="1" applyFill="1" applyBorder="1" applyAlignment="1">
      <alignment horizontal="center" vertical="center"/>
    </xf>
    <xf numFmtId="166" fontId="15" fillId="4" borderId="38" xfId="0" applyNumberFormat="1" applyFont="1" applyFill="1" applyBorder="1" applyAlignment="1">
      <alignment horizontal="center" vertical="center"/>
    </xf>
    <xf numFmtId="44" fontId="15" fillId="4" borderId="28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1" fillId="3" borderId="18" xfId="0" applyFont="1" applyFill="1" applyBorder="1" applyAlignment="1">
      <alignment horizontal="center" vertical="top" wrapText="1"/>
    </xf>
    <xf numFmtId="0" fontId="0" fillId="0" borderId="7" xfId="0" applyBorder="1"/>
    <xf numFmtId="0" fontId="0" fillId="0" borderId="7" xfId="0" applyBorder="1" applyAlignment="1">
      <alignment wrapText="1"/>
    </xf>
    <xf numFmtId="9" fontId="6" fillId="5" borderId="3" xfId="2" applyFont="1" applyFill="1" applyBorder="1" applyAlignment="1">
      <alignment horizontal="center" vertical="top"/>
    </xf>
    <xf numFmtId="167" fontId="17" fillId="6" borderId="3" xfId="6" applyFont="1" applyBorder="1">
      <alignment horizontal="center" vertical="center" wrapText="1"/>
    </xf>
    <xf numFmtId="167" fontId="17" fillId="6" borderId="1" xfId="6" applyFont="1" applyBorder="1">
      <alignment horizontal="center" vertical="center" wrapText="1"/>
    </xf>
    <xf numFmtId="167" fontId="17" fillId="6" borderId="0" xfId="6" applyFont="1" applyBorder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3" applyFont="1" applyAlignment="1">
      <alignment horizontal="left"/>
    </xf>
    <xf numFmtId="166" fontId="13" fillId="7" borderId="3" xfId="7" applyBorder="1" applyAlignment="1">
      <alignment horizontal="left" vertical="center"/>
    </xf>
    <xf numFmtId="165" fontId="6" fillId="2" borderId="1" xfId="1" applyNumberFormat="1" applyFont="1" applyFill="1" applyBorder="1" applyAlignment="1">
      <alignment horizontal="center" vertical="top"/>
    </xf>
    <xf numFmtId="165" fontId="6" fillId="2" borderId="2" xfId="1" applyNumberFormat="1" applyFont="1" applyFill="1" applyBorder="1" applyAlignment="1">
      <alignment horizontal="center" vertical="top"/>
    </xf>
    <xf numFmtId="0" fontId="6" fillId="2" borderId="1" xfId="3" applyFont="1" applyFill="1" applyBorder="1" applyAlignment="1">
      <alignment horizontal="right" vertical="top"/>
    </xf>
    <xf numFmtId="0" fontId="6" fillId="2" borderId="4" xfId="3" applyFont="1" applyFill="1" applyBorder="1" applyAlignment="1">
      <alignment horizontal="right" vertical="top"/>
    </xf>
    <xf numFmtId="0" fontId="6" fillId="2" borderId="2" xfId="3" applyFont="1" applyFill="1" applyBorder="1" applyAlignment="1">
      <alignment horizontal="right" vertical="top"/>
    </xf>
    <xf numFmtId="37" fontId="6" fillId="2" borderId="1" xfId="1" applyNumberFormat="1" applyFont="1" applyFill="1" applyBorder="1" applyAlignment="1">
      <alignment horizontal="right" vertical="top"/>
    </xf>
    <xf numFmtId="37" fontId="6" fillId="2" borderId="2" xfId="1" applyNumberFormat="1" applyFont="1" applyFill="1" applyBorder="1" applyAlignment="1">
      <alignment horizontal="right" vertical="top"/>
    </xf>
    <xf numFmtId="0" fontId="7" fillId="0" borderId="1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67" fontId="18" fillId="6" borderId="33" xfId="6" applyBorder="1">
      <alignment horizontal="center" vertical="center" wrapText="1"/>
    </xf>
    <xf numFmtId="167" fontId="18" fillId="6" borderId="34" xfId="6" applyBorder="1">
      <alignment horizontal="center" vertical="center" wrapText="1"/>
    </xf>
    <xf numFmtId="166" fontId="13" fillId="7" borderId="29" xfId="7" applyBorder="1" applyAlignment="1">
      <alignment horizontal="left" vertical="center"/>
    </xf>
    <xf numFmtId="166" fontId="13" fillId="7" borderId="26" xfId="7" applyBorder="1" applyAlignment="1">
      <alignment horizontal="left" vertical="center"/>
    </xf>
    <xf numFmtId="167" fontId="18" fillId="6" borderId="1" xfId="6" applyBorder="1">
      <alignment horizontal="center" vertical="center" wrapText="1"/>
    </xf>
    <xf numFmtId="167" fontId="18" fillId="6" borderId="2" xfId="6" applyBorder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7" fontId="18" fillId="6" borderId="4" xfId="6" applyBorder="1">
      <alignment horizontal="center" vertical="center" wrapText="1"/>
    </xf>
    <xf numFmtId="166" fontId="13" fillId="7" borderId="4" xfId="7" applyBorder="1" applyAlignment="1">
      <alignment horizontal="left" vertical="center"/>
    </xf>
    <xf numFmtId="166" fontId="13" fillId="7" borderId="2" xfId="7" applyBorder="1" applyAlignment="1">
      <alignment horizontal="left" vertical="center"/>
    </xf>
    <xf numFmtId="0" fontId="7" fillId="0" borderId="3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7" fillId="0" borderId="23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67" fontId="18" fillId="6" borderId="29" xfId="6" applyBorder="1">
      <alignment horizontal="center" vertical="center" wrapText="1"/>
    </xf>
    <xf numFmtId="167" fontId="18" fillId="6" borderId="26" xfId="6" applyBorder="1">
      <alignment horizontal="center" vertical="center" wrapText="1"/>
    </xf>
    <xf numFmtId="166" fontId="13" fillId="7" borderId="3" xfId="7" applyBorder="1">
      <alignment horizontal="center" vertical="center"/>
    </xf>
  </cellXfs>
  <cellStyles count="8">
    <cellStyle name="Comma" xfId="4" builtinId="3"/>
    <cellStyle name="Comma [0]" xfId="5" builtinId="6"/>
    <cellStyle name="Currency" xfId="1" builtinId="4"/>
    <cellStyle name="Grey White" xfId="7" xr:uid="{840B234E-42AC-4C74-8E2F-364CA1F6272D}"/>
    <cellStyle name="Normal" xfId="0" builtinId="0"/>
    <cellStyle name="Normal 2" xfId="3" xr:uid="{00000000-0005-0000-0000-000004000000}"/>
    <cellStyle name="Percent" xfId="2" builtinId="5"/>
    <cellStyle name="Red Black" xfId="6" xr:uid="{E6A35C6B-C6DA-4EC1-A2C0-E6150551F9B2}"/>
  </cellStyles>
  <dxfs count="0"/>
  <tableStyles count="0" defaultTableStyle="TableStyleMedium2" defaultPivotStyle="PivotStyleLight16"/>
  <colors>
    <mruColors>
      <color rgb="FFB92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9282E"/>
    <pageSetUpPr fitToPage="1"/>
  </sheetPr>
  <dimension ref="A1:W144"/>
  <sheetViews>
    <sheetView tabSelected="1" view="pageBreakPreview" topLeftCell="A127" zoomScale="85" zoomScaleNormal="85" zoomScaleSheetLayoutView="85" workbookViewId="0">
      <selection activeCell="O4" sqref="O4"/>
    </sheetView>
  </sheetViews>
  <sheetFormatPr defaultColWidth="8.88671875" defaultRowHeight="14.4" x14ac:dyDescent="0.3"/>
  <cols>
    <col min="1" max="1" width="6.109375" style="9" customWidth="1"/>
    <col min="2" max="2" width="61" style="9" customWidth="1"/>
    <col min="3" max="3" width="14.33203125" style="24" customWidth="1"/>
    <col min="4" max="4" width="14.33203125" style="5" customWidth="1"/>
    <col min="5" max="5" width="16.77734375" style="5" customWidth="1"/>
    <col min="6" max="6" width="9.21875" style="5" customWidth="1"/>
    <col min="7" max="7" width="10.77734375" style="28" customWidth="1"/>
    <col min="8" max="8" width="9.33203125" style="28" customWidth="1"/>
    <col min="9" max="9" width="10.44140625" style="28" bestFit="1" customWidth="1"/>
    <col min="10" max="10" width="10" style="24" customWidth="1"/>
    <col min="11" max="11" width="10.88671875" style="65" customWidth="1"/>
    <col min="12" max="12" width="11.21875" style="5" customWidth="1"/>
    <col min="13" max="13" width="16.77734375" style="5" customWidth="1"/>
    <col min="14" max="14" width="14.5546875" style="8" customWidth="1"/>
    <col min="15" max="15" width="22.6640625" style="31" customWidth="1"/>
    <col min="16" max="16384" width="8.88671875" style="9"/>
  </cols>
  <sheetData>
    <row r="1" spans="1:15" ht="15.6" x14ac:dyDescent="0.3">
      <c r="A1" s="2"/>
      <c r="B1" s="3"/>
      <c r="C1" s="100" t="s">
        <v>22</v>
      </c>
      <c r="D1" s="101" t="s">
        <v>101</v>
      </c>
      <c r="E1" s="4"/>
      <c r="G1" s="35"/>
      <c r="H1" s="35"/>
      <c r="I1" s="6"/>
      <c r="J1" s="37"/>
      <c r="K1" s="62"/>
      <c r="L1" s="7"/>
      <c r="M1" s="39"/>
      <c r="N1" s="15"/>
      <c r="O1" s="29"/>
    </row>
    <row r="2" spans="1:15" ht="15.6" x14ac:dyDescent="0.3">
      <c r="A2" s="10"/>
      <c r="B2" s="3"/>
      <c r="C2" s="133" t="s">
        <v>23</v>
      </c>
      <c r="D2" s="11" t="s">
        <v>102</v>
      </c>
      <c r="E2" s="4"/>
      <c r="G2" s="35"/>
      <c r="H2" s="35"/>
      <c r="I2" s="6"/>
      <c r="J2" s="37"/>
      <c r="K2" s="62"/>
      <c r="L2" s="7"/>
      <c r="M2" s="39"/>
      <c r="N2" s="15"/>
      <c r="O2" s="29"/>
    </row>
    <row r="3" spans="1:15" ht="16.2" thickBot="1" x14ac:dyDescent="0.35">
      <c r="A3" s="10"/>
      <c r="B3" s="3"/>
      <c r="C3" s="133"/>
      <c r="D3" s="11" t="s">
        <v>103</v>
      </c>
      <c r="E3" s="4"/>
      <c r="F3" s="6"/>
      <c r="G3" s="6"/>
      <c r="H3" s="6"/>
      <c r="I3" s="6"/>
      <c r="J3" s="37"/>
      <c r="K3" s="63"/>
      <c r="L3" s="6"/>
      <c r="M3" s="39"/>
      <c r="N3" s="15"/>
      <c r="O3" s="29"/>
    </row>
    <row r="4" spans="1:15" ht="16.2" thickBot="1" x14ac:dyDescent="0.35">
      <c r="A4" s="12" t="s">
        <v>104</v>
      </c>
      <c r="B4" s="13"/>
      <c r="C4" s="58" t="s">
        <v>0</v>
      </c>
      <c r="D4" s="14">
        <v>0</v>
      </c>
      <c r="F4" s="6"/>
      <c r="G4" s="6"/>
      <c r="H4" s="6"/>
      <c r="I4" s="6"/>
      <c r="J4" s="37"/>
      <c r="K4" s="63"/>
      <c r="L4" s="6"/>
      <c r="M4" s="134" t="s">
        <v>33</v>
      </c>
      <c r="N4" s="135"/>
      <c r="O4" s="140">
        <v>75</v>
      </c>
    </row>
    <row r="5" spans="1:15" s="99" customFormat="1" ht="49.5" customHeight="1" thickBot="1" x14ac:dyDescent="0.35">
      <c r="A5" s="97" t="s">
        <v>1</v>
      </c>
      <c r="B5" s="97" t="s">
        <v>2</v>
      </c>
      <c r="C5" s="97" t="s">
        <v>3</v>
      </c>
      <c r="D5" s="97" t="s">
        <v>4</v>
      </c>
      <c r="E5" s="97" t="s">
        <v>5</v>
      </c>
      <c r="F5" s="97" t="s">
        <v>6</v>
      </c>
      <c r="G5" s="97" t="s">
        <v>7</v>
      </c>
      <c r="H5" s="98" t="s">
        <v>6</v>
      </c>
      <c r="I5" s="98" t="s">
        <v>8</v>
      </c>
      <c r="J5" s="98" t="s">
        <v>33</v>
      </c>
      <c r="K5" s="98" t="s">
        <v>34</v>
      </c>
      <c r="L5" s="98" t="s">
        <v>6</v>
      </c>
      <c r="M5" s="98" t="s">
        <v>37</v>
      </c>
      <c r="N5" s="98" t="s">
        <v>43</v>
      </c>
      <c r="O5" s="97" t="s">
        <v>35</v>
      </c>
    </row>
    <row r="6" spans="1:15" customFormat="1" ht="18.600000000000001" thickBot="1" x14ac:dyDescent="0.35">
      <c r="A6" s="112" t="s">
        <v>54</v>
      </c>
      <c r="B6" s="113"/>
      <c r="C6" s="76"/>
      <c r="D6" s="77"/>
      <c r="E6" s="78"/>
      <c r="F6" s="78"/>
      <c r="G6" s="79"/>
      <c r="H6" s="79"/>
      <c r="I6" s="79"/>
      <c r="J6" s="78"/>
      <c r="K6" s="80"/>
      <c r="L6" s="81"/>
      <c r="M6" s="78"/>
      <c r="N6" s="82"/>
      <c r="O6" s="83"/>
    </row>
    <row r="7" spans="1:15" customFormat="1" ht="16.2" thickBot="1" x14ac:dyDescent="0.35">
      <c r="A7" s="114" t="s">
        <v>54</v>
      </c>
      <c r="B7" s="115"/>
      <c r="C7" s="84"/>
      <c r="D7" s="85"/>
      <c r="E7" s="86"/>
      <c r="F7" s="86"/>
      <c r="G7" s="87"/>
      <c r="H7" s="87"/>
      <c r="I7" s="87"/>
      <c r="J7" s="86"/>
      <c r="K7" s="88"/>
      <c r="L7" s="89"/>
      <c r="M7" s="86"/>
      <c r="N7" s="90"/>
      <c r="O7" s="91"/>
    </row>
    <row r="8" spans="1:15" s="60" customFormat="1" ht="28.8" x14ac:dyDescent="0.3">
      <c r="A8" s="16">
        <v>1</v>
      </c>
      <c r="B8" s="95" t="s">
        <v>118</v>
      </c>
      <c r="C8" s="70">
        <v>5313</v>
      </c>
      <c r="D8" s="1">
        <v>0</v>
      </c>
      <c r="E8" s="55">
        <f t="shared" ref="E8" si="0">C8+(C8*D8)</f>
        <v>5313</v>
      </c>
      <c r="F8" s="59" t="s">
        <v>65</v>
      </c>
      <c r="G8" s="56"/>
      <c r="H8" s="70"/>
      <c r="I8" s="47">
        <f t="shared" ref="I8" si="1">IF(H8="C",(G8/100)*E8,IF(H8="M",(G8/1000)*E8,G8*E8))</f>
        <v>0</v>
      </c>
      <c r="J8" s="72">
        <f>$O$4</f>
        <v>75</v>
      </c>
      <c r="K8" s="71"/>
      <c r="L8" s="70"/>
      <c r="M8" s="48">
        <f>IF(L8="C",(K8/100)*E8,IF(L8="M",(K8/1000)*E8,K8*E8))</f>
        <v>0</v>
      </c>
      <c r="N8" s="47">
        <f>M8*J8</f>
        <v>0</v>
      </c>
      <c r="O8" s="57">
        <f>N8+I8</f>
        <v>0</v>
      </c>
    </row>
    <row r="9" spans="1:15" ht="15" thickBot="1" x14ac:dyDescent="0.35">
      <c r="A9" s="16"/>
      <c r="B9" s="40"/>
      <c r="C9" s="43"/>
      <c r="D9" s="1"/>
      <c r="E9" s="55"/>
      <c r="F9" s="59"/>
      <c r="G9" s="56"/>
      <c r="H9" s="70"/>
      <c r="I9" s="47"/>
      <c r="J9" s="72"/>
      <c r="K9" s="71"/>
      <c r="L9" s="70"/>
      <c r="M9" s="48"/>
      <c r="N9" s="47"/>
      <c r="O9" s="57"/>
    </row>
    <row r="10" spans="1:15" ht="18.600000000000001" thickBot="1" x14ac:dyDescent="0.35">
      <c r="A10" s="116" t="s">
        <v>36</v>
      </c>
      <c r="B10" s="117"/>
      <c r="C10" s="43"/>
      <c r="D10" s="1"/>
      <c r="E10" s="55"/>
      <c r="F10" s="59"/>
      <c r="G10" s="56"/>
      <c r="H10" s="70"/>
      <c r="I10" s="47"/>
      <c r="J10" s="72"/>
      <c r="K10" s="71"/>
      <c r="L10" s="70"/>
      <c r="M10" s="48"/>
      <c r="N10" s="47"/>
      <c r="O10" s="57"/>
    </row>
    <row r="11" spans="1:15" ht="15" thickBot="1" x14ac:dyDescent="0.35">
      <c r="A11" s="136" t="s">
        <v>27</v>
      </c>
      <c r="B11" s="137"/>
      <c r="C11" s="43"/>
      <c r="D11" s="1"/>
      <c r="E11" s="55"/>
      <c r="F11" s="59"/>
      <c r="G11" s="56"/>
      <c r="H11" s="70"/>
      <c r="I11" s="47"/>
      <c r="J11" s="72"/>
      <c r="K11" s="71"/>
      <c r="L11" s="70"/>
      <c r="M11" s="48"/>
      <c r="N11" s="47"/>
      <c r="O11" s="57"/>
    </row>
    <row r="12" spans="1:15" ht="15" thickBot="1" x14ac:dyDescent="0.35">
      <c r="A12" s="16"/>
      <c r="B12" s="40"/>
      <c r="C12" s="43"/>
      <c r="D12" s="1"/>
      <c r="E12" s="55"/>
      <c r="F12" s="59"/>
      <c r="G12" s="56"/>
      <c r="H12" s="70"/>
      <c r="I12" s="47"/>
      <c r="J12" s="72"/>
      <c r="K12" s="71"/>
      <c r="L12" s="70"/>
      <c r="M12" s="48"/>
      <c r="N12" s="47"/>
      <c r="O12" s="57"/>
    </row>
    <row r="13" spans="1:15" ht="16.2" thickBot="1" x14ac:dyDescent="0.35">
      <c r="A13" s="25"/>
      <c r="B13" s="102" t="s">
        <v>13</v>
      </c>
      <c r="C13" s="43"/>
      <c r="D13" s="1"/>
      <c r="E13" s="55"/>
      <c r="F13" s="59"/>
      <c r="G13" s="56"/>
      <c r="H13" s="70"/>
      <c r="I13" s="47"/>
      <c r="J13" s="72"/>
      <c r="K13" s="71"/>
      <c r="L13" s="70"/>
      <c r="M13" s="48"/>
      <c r="N13" s="47"/>
      <c r="O13" s="57"/>
    </row>
    <row r="14" spans="1:15" s="60" customFormat="1" x14ac:dyDescent="0.3">
      <c r="A14" s="16">
        <v>1</v>
      </c>
      <c r="B14" s="94" t="s">
        <v>63</v>
      </c>
      <c r="C14" s="70">
        <v>25</v>
      </c>
      <c r="D14" s="1">
        <v>0</v>
      </c>
      <c r="E14" s="55">
        <f t="shared" ref="E14:E54" si="2">C14+(C14*D14)</f>
        <v>25</v>
      </c>
      <c r="F14" s="59" t="s">
        <v>11</v>
      </c>
      <c r="G14" s="56"/>
      <c r="H14" s="70"/>
      <c r="I14" s="47">
        <f t="shared" ref="I14:I64" si="3">IF(H14="C",(G14/100)*E14,IF(H14="M",(G14/1000)*E14,G14*E14))</f>
        <v>0</v>
      </c>
      <c r="J14" s="72">
        <f t="shared" ref="J14:J65" si="4">$O$4</f>
        <v>75</v>
      </c>
      <c r="K14" s="71"/>
      <c r="L14" s="70"/>
      <c r="M14" s="48">
        <f t="shared" ref="M14:M64" si="5">IF(L14="C",(K14/100)*E14,IF(L14="M",(K14/1000)*E14,K14*E14))</f>
        <v>0</v>
      </c>
      <c r="N14" s="47">
        <f t="shared" ref="N14:N64" si="6">M14*J14</f>
        <v>0</v>
      </c>
      <c r="O14" s="57">
        <f t="shared" ref="O14:O64" si="7">N14+I14</f>
        <v>0</v>
      </c>
    </row>
    <row r="15" spans="1:15" s="60" customFormat="1" x14ac:dyDescent="0.3">
      <c r="A15" s="16">
        <v>2</v>
      </c>
      <c r="B15" s="94" t="s">
        <v>70</v>
      </c>
      <c r="C15" s="70">
        <v>3</v>
      </c>
      <c r="D15" s="1">
        <v>0</v>
      </c>
      <c r="E15" s="55">
        <f t="shared" si="2"/>
        <v>3</v>
      </c>
      <c r="F15" s="59" t="s">
        <v>11</v>
      </c>
      <c r="G15" s="56"/>
      <c r="H15" s="70"/>
      <c r="I15" s="47">
        <f t="shared" si="3"/>
        <v>0</v>
      </c>
      <c r="J15" s="72">
        <f t="shared" si="4"/>
        <v>75</v>
      </c>
      <c r="K15" s="71"/>
      <c r="L15" s="70"/>
      <c r="M15" s="48">
        <f t="shared" si="5"/>
        <v>0</v>
      </c>
      <c r="N15" s="47">
        <f t="shared" si="6"/>
        <v>0</v>
      </c>
      <c r="O15" s="57">
        <f t="shared" si="7"/>
        <v>0</v>
      </c>
    </row>
    <row r="16" spans="1:15" s="60" customFormat="1" x14ac:dyDescent="0.3">
      <c r="A16" s="16">
        <v>3</v>
      </c>
      <c r="B16" s="94" t="s">
        <v>64</v>
      </c>
      <c r="C16" s="70">
        <v>4</v>
      </c>
      <c r="D16" s="1">
        <v>0</v>
      </c>
      <c r="E16" s="55">
        <f t="shared" si="2"/>
        <v>4</v>
      </c>
      <c r="F16" s="59" t="s">
        <v>11</v>
      </c>
      <c r="G16" s="56"/>
      <c r="H16" s="70"/>
      <c r="I16" s="47">
        <f t="shared" si="3"/>
        <v>0</v>
      </c>
      <c r="J16" s="72">
        <f t="shared" si="4"/>
        <v>75</v>
      </c>
      <c r="K16" s="71"/>
      <c r="L16" s="70"/>
      <c r="M16" s="48">
        <f t="shared" si="5"/>
        <v>0</v>
      </c>
      <c r="N16" s="47">
        <f t="shared" si="6"/>
        <v>0</v>
      </c>
      <c r="O16" s="57">
        <f t="shared" si="7"/>
        <v>0</v>
      </c>
    </row>
    <row r="17" spans="1:23" s="60" customFormat="1" x14ac:dyDescent="0.3">
      <c r="A17" s="16">
        <v>4</v>
      </c>
      <c r="B17" s="94" t="s">
        <v>71</v>
      </c>
      <c r="C17" s="70">
        <v>2</v>
      </c>
      <c r="D17" s="1">
        <v>0</v>
      </c>
      <c r="E17" s="55">
        <f t="shared" si="2"/>
        <v>2</v>
      </c>
      <c r="F17" s="59" t="s">
        <v>11</v>
      </c>
      <c r="G17" s="56"/>
      <c r="H17" s="70"/>
      <c r="I17" s="47">
        <f t="shared" si="3"/>
        <v>0</v>
      </c>
      <c r="J17" s="72">
        <f t="shared" si="4"/>
        <v>75</v>
      </c>
      <c r="K17" s="71"/>
      <c r="L17" s="70"/>
      <c r="M17" s="48">
        <f t="shared" si="5"/>
        <v>0</v>
      </c>
      <c r="N17" s="47">
        <f t="shared" si="6"/>
        <v>0</v>
      </c>
      <c r="O17" s="57">
        <f t="shared" si="7"/>
        <v>0</v>
      </c>
    </row>
    <row r="18" spans="1:23" ht="15" thickBot="1" x14ac:dyDescent="0.35">
      <c r="A18" s="16"/>
      <c r="B18" s="33"/>
      <c r="C18" s="43"/>
      <c r="D18" s="1"/>
      <c r="E18" s="55"/>
      <c r="F18" s="59"/>
      <c r="G18" s="56"/>
      <c r="H18" s="70"/>
      <c r="I18" s="47"/>
      <c r="J18" s="72"/>
      <c r="K18" s="71"/>
      <c r="L18" s="70"/>
      <c r="M18" s="48"/>
      <c r="N18" s="47"/>
      <c r="O18" s="57"/>
    </row>
    <row r="19" spans="1:23" ht="16.2" thickBot="1" x14ac:dyDescent="0.35">
      <c r="A19" s="25"/>
      <c r="B19" s="102" t="s">
        <v>75</v>
      </c>
      <c r="C19" s="43"/>
      <c r="D19" s="1"/>
      <c r="E19" s="55"/>
      <c r="F19" s="59"/>
      <c r="G19" s="56"/>
      <c r="H19" s="70"/>
      <c r="I19" s="47"/>
      <c r="J19" s="72"/>
      <c r="K19" s="71"/>
      <c r="L19" s="70"/>
      <c r="M19" s="48"/>
      <c r="N19" s="47"/>
      <c r="O19" s="57"/>
    </row>
    <row r="20" spans="1:23" s="60" customFormat="1" x14ac:dyDescent="0.3">
      <c r="A20" s="16">
        <v>1</v>
      </c>
      <c r="B20" s="94" t="s">
        <v>76</v>
      </c>
      <c r="C20" s="70">
        <v>5</v>
      </c>
      <c r="D20" s="1">
        <v>0</v>
      </c>
      <c r="E20" s="55">
        <f t="shared" si="2"/>
        <v>5</v>
      </c>
      <c r="F20" s="59" t="s">
        <v>11</v>
      </c>
      <c r="G20" s="56"/>
      <c r="H20" s="70"/>
      <c r="I20" s="47">
        <f t="shared" si="3"/>
        <v>0</v>
      </c>
      <c r="J20" s="72">
        <f t="shared" si="4"/>
        <v>75</v>
      </c>
      <c r="K20" s="71"/>
      <c r="L20" s="70"/>
      <c r="M20" s="48">
        <f t="shared" si="5"/>
        <v>0</v>
      </c>
      <c r="N20" s="47">
        <f t="shared" si="6"/>
        <v>0</v>
      </c>
      <c r="O20" s="57">
        <f t="shared" si="7"/>
        <v>0</v>
      </c>
    </row>
    <row r="21" spans="1:23" s="60" customFormat="1" ht="15" thickBot="1" x14ac:dyDescent="0.35">
      <c r="A21" s="16"/>
      <c r="B21" s="71"/>
      <c r="C21" s="43"/>
      <c r="D21" s="1"/>
      <c r="E21" s="55"/>
      <c r="F21" s="59"/>
      <c r="G21" s="56"/>
      <c r="H21" s="70"/>
      <c r="I21" s="47"/>
      <c r="J21" s="72"/>
      <c r="K21" s="71"/>
      <c r="L21" s="70"/>
      <c r="M21" s="48"/>
      <c r="N21" s="47"/>
      <c r="O21" s="57"/>
    </row>
    <row r="22" spans="1:23" ht="16.2" thickBot="1" x14ac:dyDescent="0.35">
      <c r="A22" s="25"/>
      <c r="B22" s="102" t="s">
        <v>12</v>
      </c>
      <c r="C22" s="43"/>
      <c r="D22" s="1"/>
      <c r="E22" s="55"/>
      <c r="F22" s="59"/>
      <c r="G22" s="56"/>
      <c r="H22" s="70"/>
      <c r="I22" s="47"/>
      <c r="J22" s="72"/>
      <c r="K22" s="71"/>
      <c r="L22" s="70"/>
      <c r="M22" s="48"/>
      <c r="N22" s="47"/>
      <c r="O22" s="57"/>
    </row>
    <row r="23" spans="1:23" s="60" customFormat="1" x14ac:dyDescent="0.3">
      <c r="A23" s="16">
        <v>1</v>
      </c>
      <c r="B23" s="94" t="s">
        <v>72</v>
      </c>
      <c r="C23" s="70">
        <v>1</v>
      </c>
      <c r="D23" s="1">
        <v>0</v>
      </c>
      <c r="E23" s="55">
        <f>C23+(C23*D23)</f>
        <v>1</v>
      </c>
      <c r="F23" s="59" t="s">
        <v>11</v>
      </c>
      <c r="G23" s="56"/>
      <c r="H23" s="70"/>
      <c r="I23" s="47">
        <f>IF(H23="C",(G23/100)*E23,IF(H23="M",(G23/1000)*E23,G23*E23))</f>
        <v>0</v>
      </c>
      <c r="J23" s="72">
        <f t="shared" ref="J23:J118" si="8">$O$4</f>
        <v>75</v>
      </c>
      <c r="K23" s="71"/>
      <c r="L23" s="70"/>
      <c r="M23" s="48">
        <f>IF(L23="C",(K23/100)*E23,IF(L23="M",(K23/1000)*E23,K23*E23))</f>
        <v>0</v>
      </c>
      <c r="N23" s="47">
        <f>M23*J23</f>
        <v>0</v>
      </c>
      <c r="O23" s="57">
        <f>N23+I23</f>
        <v>0</v>
      </c>
    </row>
    <row r="24" spans="1:23" s="60" customFormat="1" x14ac:dyDescent="0.3">
      <c r="A24" s="16">
        <v>2</v>
      </c>
      <c r="B24" s="94" t="s">
        <v>73</v>
      </c>
      <c r="C24" s="70">
        <v>1</v>
      </c>
      <c r="D24" s="1">
        <v>0</v>
      </c>
      <c r="E24" s="55">
        <f>C24+(C24*D24)</f>
        <v>1</v>
      </c>
      <c r="F24" s="59" t="s">
        <v>11</v>
      </c>
      <c r="G24" s="56"/>
      <c r="H24" s="70"/>
      <c r="I24" s="47">
        <f>IF(H24="C",(G24/100)*E24,IF(H24="M",(G24/1000)*E24,G24*E24))</f>
        <v>0</v>
      </c>
      <c r="J24" s="72">
        <f t="shared" si="8"/>
        <v>75</v>
      </c>
      <c r="K24" s="71"/>
      <c r="L24" s="70"/>
      <c r="M24" s="48">
        <f>IF(L24="C",(K24/100)*E24,IF(L24="M",(K24/1000)*E24,K24*E24))</f>
        <v>0</v>
      </c>
      <c r="N24" s="47">
        <f>M24*J24</f>
        <v>0</v>
      </c>
      <c r="O24" s="57">
        <f>N24+I24</f>
        <v>0</v>
      </c>
    </row>
    <row r="25" spans="1:23" s="60" customFormat="1" x14ac:dyDescent="0.3">
      <c r="A25" s="16">
        <v>3</v>
      </c>
      <c r="B25" s="94" t="s">
        <v>74</v>
      </c>
      <c r="C25" s="70">
        <v>2</v>
      </c>
      <c r="D25" s="1">
        <v>0</v>
      </c>
      <c r="E25" s="55">
        <f>C25+(C25*D25)</f>
        <v>2</v>
      </c>
      <c r="F25" s="59" t="s">
        <v>11</v>
      </c>
      <c r="G25" s="56"/>
      <c r="H25" s="70"/>
      <c r="I25" s="47">
        <f>IF(H25="C",(G25/100)*E25,IF(H25="M",(G25/1000)*E25,G25*E25))</f>
        <v>0</v>
      </c>
      <c r="J25" s="72">
        <f t="shared" si="8"/>
        <v>75</v>
      </c>
      <c r="K25" s="71"/>
      <c r="L25" s="70"/>
      <c r="M25" s="48">
        <f>IF(L25="C",(K25/100)*E25,IF(L25="M",(K25/1000)*E25,K25*E25))</f>
        <v>0</v>
      </c>
      <c r="N25" s="47">
        <f>M25*J25</f>
        <v>0</v>
      </c>
      <c r="O25" s="57">
        <f>N25+I25</f>
        <v>0</v>
      </c>
    </row>
    <row r="26" spans="1:23" ht="15" thickBot="1" x14ac:dyDescent="0.35">
      <c r="A26" s="93"/>
      <c r="B26" s="21"/>
      <c r="C26" s="43"/>
      <c r="D26" s="1"/>
      <c r="E26" s="55"/>
      <c r="F26" s="59"/>
      <c r="G26" s="56"/>
      <c r="H26" s="70"/>
      <c r="I26" s="47"/>
      <c r="J26" s="72"/>
      <c r="K26" s="71"/>
      <c r="L26" s="70"/>
      <c r="M26" s="48"/>
      <c r="N26" s="47"/>
      <c r="O26" s="57"/>
    </row>
    <row r="27" spans="1:23" ht="15.6" customHeight="1" thickBot="1" x14ac:dyDescent="0.35">
      <c r="A27" s="74"/>
      <c r="B27" s="102" t="s">
        <v>67</v>
      </c>
      <c r="C27" s="43"/>
      <c r="D27" s="1"/>
      <c r="E27" s="55"/>
      <c r="F27" s="59"/>
      <c r="G27" s="56"/>
      <c r="H27" s="70"/>
      <c r="I27" s="47"/>
      <c r="J27" s="72"/>
      <c r="K27" s="71"/>
      <c r="L27" s="70"/>
      <c r="M27" s="48"/>
      <c r="N27" s="47"/>
      <c r="O27" s="57"/>
    </row>
    <row r="28" spans="1:23" s="60" customFormat="1" x14ac:dyDescent="0.3">
      <c r="A28" s="74">
        <v>1</v>
      </c>
      <c r="B28" s="92" t="s">
        <v>108</v>
      </c>
      <c r="C28" s="43">
        <v>5313</v>
      </c>
      <c r="D28" s="1">
        <v>0</v>
      </c>
      <c r="E28" s="55">
        <f t="shared" si="2"/>
        <v>5313</v>
      </c>
      <c r="F28" s="59" t="s">
        <v>65</v>
      </c>
      <c r="G28" s="56"/>
      <c r="H28" s="70"/>
      <c r="I28" s="47">
        <f t="shared" si="3"/>
        <v>0</v>
      </c>
      <c r="J28" s="72">
        <f t="shared" si="4"/>
        <v>75</v>
      </c>
      <c r="K28" s="71"/>
      <c r="L28" s="70"/>
      <c r="M28" s="48">
        <f t="shared" si="5"/>
        <v>0</v>
      </c>
      <c r="N28" s="47">
        <f t="shared" si="6"/>
        <v>0</v>
      </c>
      <c r="O28" s="57">
        <f t="shared" si="7"/>
        <v>0</v>
      </c>
    </row>
    <row r="29" spans="1:23" customFormat="1" ht="15.75" customHeight="1" thickBot="1" x14ac:dyDescent="0.35">
      <c r="A29" s="49"/>
      <c r="B29" s="68"/>
      <c r="C29" s="66"/>
      <c r="D29" s="1"/>
      <c r="E29" s="55"/>
      <c r="F29" s="59"/>
      <c r="G29" s="56"/>
      <c r="H29" s="70"/>
      <c r="I29" s="47"/>
      <c r="J29" s="72"/>
      <c r="K29" s="71"/>
      <c r="L29" s="70"/>
      <c r="M29" s="48"/>
      <c r="N29" s="47"/>
      <c r="O29" s="57"/>
      <c r="P29" s="67"/>
      <c r="Q29" s="67"/>
      <c r="R29" s="67"/>
      <c r="S29" s="67"/>
      <c r="T29" s="67"/>
      <c r="U29" s="67"/>
      <c r="V29" s="67"/>
      <c r="W29" s="67"/>
    </row>
    <row r="30" spans="1:23" ht="18.600000000000001" thickBot="1" x14ac:dyDescent="0.35">
      <c r="A30" s="116" t="s">
        <v>126</v>
      </c>
      <c r="B30" s="117"/>
      <c r="C30" s="43"/>
      <c r="D30" s="1"/>
      <c r="E30" s="55"/>
      <c r="F30" s="59"/>
      <c r="G30" s="56"/>
      <c r="H30" s="70"/>
      <c r="I30" s="47"/>
      <c r="J30" s="72"/>
      <c r="K30" s="71"/>
      <c r="L30" s="70"/>
      <c r="M30" s="48"/>
      <c r="N30" s="47"/>
      <c r="O30" s="57"/>
    </row>
    <row r="31" spans="1:23" ht="15" thickBot="1" x14ac:dyDescent="0.35">
      <c r="A31" s="50"/>
      <c r="B31" s="44"/>
      <c r="C31" s="43"/>
      <c r="D31" s="1"/>
      <c r="E31" s="55"/>
      <c r="F31" s="59"/>
      <c r="G31" s="56"/>
      <c r="H31" s="70"/>
      <c r="I31" s="47"/>
      <c r="J31" s="72"/>
      <c r="K31" s="71"/>
      <c r="L31" s="70"/>
      <c r="M31" s="48"/>
      <c r="N31" s="47"/>
      <c r="O31" s="57"/>
    </row>
    <row r="32" spans="1:23" ht="16.2" thickBot="1" x14ac:dyDescent="0.35">
      <c r="A32" s="51"/>
      <c r="B32" s="102" t="s">
        <v>9</v>
      </c>
      <c r="C32" s="43"/>
      <c r="D32" s="1"/>
      <c r="E32" s="55"/>
      <c r="F32" s="59"/>
      <c r="G32" s="56"/>
      <c r="H32" s="70"/>
      <c r="I32" s="47"/>
      <c r="J32" s="72"/>
      <c r="K32" s="71"/>
      <c r="L32" s="70"/>
      <c r="M32" s="48"/>
      <c r="N32" s="47"/>
      <c r="O32" s="57"/>
    </row>
    <row r="33" spans="1:15" s="60" customFormat="1" x14ac:dyDescent="0.3">
      <c r="A33" s="16">
        <v>1</v>
      </c>
      <c r="B33" s="73" t="s">
        <v>61</v>
      </c>
      <c r="C33" s="43">
        <v>98</v>
      </c>
      <c r="D33" s="1">
        <v>0.1</v>
      </c>
      <c r="E33" s="55">
        <f>C33+(C33*D33)</f>
        <v>107.8</v>
      </c>
      <c r="F33" s="59" t="s">
        <v>56</v>
      </c>
      <c r="G33" s="56"/>
      <c r="H33" s="70"/>
      <c r="I33" s="47">
        <f>IF(H33="C",(G33/100)*E33,IF(H33="M",(G33/1000)*E33,G33*E33))</f>
        <v>0</v>
      </c>
      <c r="J33" s="72">
        <f t="shared" si="4"/>
        <v>75</v>
      </c>
      <c r="K33" s="71"/>
      <c r="L33" s="70"/>
      <c r="M33" s="48">
        <f>IF(L33="C",(K33/100)*E33,IF(L33="M",(K33/1000)*E33,K33*E33))</f>
        <v>0</v>
      </c>
      <c r="N33" s="47">
        <f>M33*J33</f>
        <v>0</v>
      </c>
      <c r="O33" s="57">
        <f>N33+I33</f>
        <v>0</v>
      </c>
    </row>
    <row r="34" spans="1:15" s="60" customFormat="1" x14ac:dyDescent="0.3">
      <c r="A34" s="16">
        <v>2</v>
      </c>
      <c r="B34" s="73" t="s">
        <v>99</v>
      </c>
      <c r="C34" s="43">
        <v>6</v>
      </c>
      <c r="D34" s="1">
        <v>0.1</v>
      </c>
      <c r="E34" s="55">
        <f>C34+(C34*D34)</f>
        <v>6.6</v>
      </c>
      <c r="F34" s="59" t="s">
        <v>56</v>
      </c>
      <c r="G34" s="56"/>
      <c r="H34" s="70"/>
      <c r="I34" s="47">
        <f>IF(H34="C",(G34/100)*E34,IF(H34="M",(G34/1000)*E34,G34*E34))</f>
        <v>0</v>
      </c>
      <c r="J34" s="72">
        <f t="shared" si="4"/>
        <v>75</v>
      </c>
      <c r="K34" s="71"/>
      <c r="L34" s="70"/>
      <c r="M34" s="48">
        <f>IF(L34="C",(K34/100)*E34,IF(L34="M",(K34/1000)*E34,K34*E34))</f>
        <v>0</v>
      </c>
      <c r="N34" s="47">
        <f>M34*J34</f>
        <v>0</v>
      </c>
      <c r="O34" s="57">
        <f>N34+I34</f>
        <v>0</v>
      </c>
    </row>
    <row r="35" spans="1:15" s="60" customFormat="1" x14ac:dyDescent="0.3">
      <c r="A35" s="16">
        <v>3</v>
      </c>
      <c r="B35" s="73" t="s">
        <v>62</v>
      </c>
      <c r="C35" s="43">
        <v>10</v>
      </c>
      <c r="D35" s="1">
        <v>0.1</v>
      </c>
      <c r="E35" s="55">
        <f>C35+(C35*D35)</f>
        <v>11</v>
      </c>
      <c r="F35" s="59" t="s">
        <v>56</v>
      </c>
      <c r="G35" s="56"/>
      <c r="H35" s="70"/>
      <c r="I35" s="47">
        <f>IF(H35="C",(G35/100)*E35,IF(H35="M",(G35/1000)*E35,G35*E35))</f>
        <v>0</v>
      </c>
      <c r="J35" s="72">
        <f t="shared" si="4"/>
        <v>75</v>
      </c>
      <c r="K35" s="71"/>
      <c r="L35" s="70"/>
      <c r="M35" s="48">
        <f>IF(L35="C",(K35/100)*E35,IF(L35="M",(K35/1000)*E35,K35*E35))</f>
        <v>0</v>
      </c>
      <c r="N35" s="47">
        <f>M35*J35</f>
        <v>0</v>
      </c>
      <c r="O35" s="57">
        <f>N35+I35</f>
        <v>0</v>
      </c>
    </row>
    <row r="36" spans="1:15" s="60" customFormat="1" x14ac:dyDescent="0.3">
      <c r="A36" s="16">
        <v>4</v>
      </c>
      <c r="B36" s="73" t="s">
        <v>77</v>
      </c>
      <c r="C36" s="43">
        <f>82+1677-430</f>
        <v>1329</v>
      </c>
      <c r="D36" s="1">
        <v>0.1</v>
      </c>
      <c r="E36" s="55">
        <f>C36+(C36*D36)</f>
        <v>1461.9</v>
      </c>
      <c r="F36" s="59" t="s">
        <v>56</v>
      </c>
      <c r="G36" s="56"/>
      <c r="H36" s="70"/>
      <c r="I36" s="47">
        <f t="shared" ref="I36:I38" si="9">IF(H36="C",(G36/100)*E36,IF(H36="M",(G36/1000)*E36,G36*E36))</f>
        <v>0</v>
      </c>
      <c r="J36" s="72">
        <f t="shared" si="4"/>
        <v>75</v>
      </c>
      <c r="K36" s="71"/>
      <c r="L36" s="70"/>
      <c r="M36" s="48">
        <f t="shared" ref="M36:M38" si="10">IF(L36="C",(K36/100)*E36,IF(L36="M",(K36/1000)*E36,K36*E36))</f>
        <v>0</v>
      </c>
      <c r="N36" s="47">
        <f t="shared" ref="N36:N38" si="11">M36*J36</f>
        <v>0</v>
      </c>
      <c r="O36" s="57">
        <f t="shared" ref="O36:O38" si="12">N36+I36</f>
        <v>0</v>
      </c>
    </row>
    <row r="37" spans="1:15" s="60" customFormat="1" x14ac:dyDescent="0.3">
      <c r="A37" s="16">
        <v>5</v>
      </c>
      <c r="B37" s="73" t="s">
        <v>98</v>
      </c>
      <c r="C37" s="43">
        <v>6</v>
      </c>
      <c r="D37" s="1">
        <v>0.1</v>
      </c>
      <c r="E37" s="55">
        <f t="shared" ref="E37" si="13">C37+(C37*D37)</f>
        <v>6.6</v>
      </c>
      <c r="F37" s="59" t="s">
        <v>56</v>
      </c>
      <c r="G37" s="56"/>
      <c r="H37" s="70"/>
      <c r="I37" s="47">
        <f>IF(H37="C",(G37/100)*E37,IF(H37="M",(G37/1000)*E37,G37*E37))</f>
        <v>0</v>
      </c>
      <c r="J37" s="72">
        <f t="shared" si="4"/>
        <v>75</v>
      </c>
      <c r="K37" s="71"/>
      <c r="L37" s="70"/>
      <c r="M37" s="48">
        <f>IF(L37="C",(K37/100)*E37,IF(L37="M",(K37/1000)*E37,K37*E37))</f>
        <v>0</v>
      </c>
      <c r="N37" s="47">
        <f>M37*J37</f>
        <v>0</v>
      </c>
      <c r="O37" s="57">
        <f>N37+I37</f>
        <v>0</v>
      </c>
    </row>
    <row r="38" spans="1:15" s="60" customFormat="1" x14ac:dyDescent="0.3">
      <c r="A38" s="16">
        <v>6</v>
      </c>
      <c r="B38" s="73" t="s">
        <v>97</v>
      </c>
      <c r="C38" s="43">
        <v>5</v>
      </c>
      <c r="D38" s="1">
        <v>0.1</v>
      </c>
      <c r="E38" s="55">
        <f t="shared" ref="E38" si="14">C38+(C38*D38)</f>
        <v>5.5</v>
      </c>
      <c r="F38" s="59" t="s">
        <v>56</v>
      </c>
      <c r="G38" s="56"/>
      <c r="H38" s="70"/>
      <c r="I38" s="47">
        <f t="shared" si="9"/>
        <v>0</v>
      </c>
      <c r="J38" s="72">
        <f t="shared" si="4"/>
        <v>75</v>
      </c>
      <c r="K38" s="71"/>
      <c r="L38" s="70"/>
      <c r="M38" s="48">
        <f t="shared" si="10"/>
        <v>0</v>
      </c>
      <c r="N38" s="47">
        <f t="shared" si="11"/>
        <v>0</v>
      </c>
      <c r="O38" s="57">
        <f t="shared" si="12"/>
        <v>0</v>
      </c>
    </row>
    <row r="39" spans="1:15" ht="15" thickBot="1" x14ac:dyDescent="0.35">
      <c r="A39" s="16"/>
      <c r="B39" s="45"/>
      <c r="C39" s="43"/>
      <c r="D39" s="1"/>
      <c r="E39" s="55"/>
      <c r="F39" s="59"/>
      <c r="G39" s="56"/>
      <c r="H39" s="70"/>
      <c r="I39" s="47"/>
      <c r="J39" s="72"/>
      <c r="K39" s="71"/>
      <c r="L39" s="70"/>
      <c r="M39" s="48"/>
      <c r="N39" s="47"/>
      <c r="O39" s="57"/>
    </row>
    <row r="40" spans="1:15" ht="16.2" thickBot="1" x14ac:dyDescent="0.35">
      <c r="A40" s="25"/>
      <c r="B40" s="102" t="s">
        <v>10</v>
      </c>
      <c r="C40" s="43"/>
      <c r="D40" s="1"/>
      <c r="E40" s="55"/>
      <c r="F40" s="59"/>
      <c r="G40" s="56"/>
      <c r="H40" s="70"/>
      <c r="I40" s="47"/>
      <c r="J40" s="72"/>
      <c r="K40" s="71"/>
      <c r="L40" s="70"/>
      <c r="M40" s="48"/>
      <c r="N40" s="47"/>
      <c r="O40" s="57"/>
    </row>
    <row r="41" spans="1:15" s="60" customFormat="1" x14ac:dyDescent="0.3">
      <c r="A41" s="16">
        <v>1</v>
      </c>
      <c r="B41" s="73" t="s">
        <v>107</v>
      </c>
      <c r="C41" s="43">
        <v>228</v>
      </c>
      <c r="D41" s="1">
        <v>0.1</v>
      </c>
      <c r="E41" s="55">
        <f>C41+(C41*D41)</f>
        <v>250.8</v>
      </c>
      <c r="F41" s="59" t="s">
        <v>56</v>
      </c>
      <c r="G41" s="56"/>
      <c r="H41" s="70"/>
      <c r="I41" s="47">
        <f>IF(H41="C",(G41/100)*E41,IF(H41="M",(G41/1000)*E41,G41*E41))</f>
        <v>0</v>
      </c>
      <c r="J41" s="72">
        <f t="shared" si="4"/>
        <v>75</v>
      </c>
      <c r="K41" s="71"/>
      <c r="L41" s="70"/>
      <c r="M41" s="48">
        <f>IF(L41="C",(K41/100)*E41,IF(L41="M",(K41/1000)*E41,K41*E41))</f>
        <v>0</v>
      </c>
      <c r="N41" s="47">
        <f>M41*J41</f>
        <v>0</v>
      </c>
      <c r="O41" s="57">
        <f>N41+I41</f>
        <v>0</v>
      </c>
    </row>
    <row r="42" spans="1:15" s="60" customFormat="1" x14ac:dyDescent="0.3">
      <c r="A42" s="16">
        <v>2</v>
      </c>
      <c r="B42" s="73" t="s">
        <v>123</v>
      </c>
      <c r="C42" s="43">
        <v>3213</v>
      </c>
      <c r="D42" s="1">
        <v>0.1</v>
      </c>
      <c r="E42" s="55">
        <f>C42+(C42*D42)</f>
        <v>3534.3</v>
      </c>
      <c r="F42" s="59" t="s">
        <v>56</v>
      </c>
      <c r="G42" s="56"/>
      <c r="H42" s="70"/>
      <c r="I42" s="47">
        <f>IF(H42="C",(G42/100)*E42,IF(H42="M",(G42/1000)*E42,G42*E42))</f>
        <v>0</v>
      </c>
      <c r="J42" s="72">
        <f t="shared" si="4"/>
        <v>75</v>
      </c>
      <c r="K42" s="71"/>
      <c r="L42" s="70"/>
      <c r="M42" s="48">
        <f>IF(L42="C",(K42/100)*E42,IF(L42="M",(K42/1000)*E42,K42*E42))</f>
        <v>0</v>
      </c>
      <c r="N42" s="47">
        <f>M42*J42</f>
        <v>0</v>
      </c>
      <c r="O42" s="57">
        <f>N42+I42</f>
        <v>0</v>
      </c>
    </row>
    <row r="43" spans="1:15" s="60" customFormat="1" x14ac:dyDescent="0.3">
      <c r="A43" s="16">
        <v>3</v>
      </c>
      <c r="B43" s="73" t="s">
        <v>122</v>
      </c>
      <c r="C43" s="43">
        <v>924</v>
      </c>
      <c r="D43" s="1">
        <v>0.1</v>
      </c>
      <c r="E43" s="55">
        <f t="shared" ref="E43:E44" si="15">C43+(C43*D43)</f>
        <v>1016.4</v>
      </c>
      <c r="F43" s="59" t="s">
        <v>56</v>
      </c>
      <c r="G43" s="56"/>
      <c r="H43" s="70"/>
      <c r="I43" s="47">
        <f t="shared" ref="I43:I44" si="16">IF(H43="C",(G43/100)*E43,IF(H43="M",(G43/1000)*E43,G43*E43))</f>
        <v>0</v>
      </c>
      <c r="J43" s="72">
        <f t="shared" si="4"/>
        <v>75</v>
      </c>
      <c r="K43" s="71"/>
      <c r="L43" s="70"/>
      <c r="M43" s="48">
        <f t="shared" ref="M43:M44" si="17">IF(L43="C",(K43/100)*E43,IF(L43="M",(K43/1000)*E43,K43*E43))</f>
        <v>0</v>
      </c>
      <c r="N43" s="47">
        <f t="shared" ref="N43:N44" si="18">M43*J43</f>
        <v>0</v>
      </c>
      <c r="O43" s="57">
        <f t="shared" ref="O43:O44" si="19">N43+I43</f>
        <v>0</v>
      </c>
    </row>
    <row r="44" spans="1:15" s="60" customFormat="1" x14ac:dyDescent="0.3">
      <c r="A44" s="16">
        <v>4</v>
      </c>
      <c r="B44" s="73" t="s">
        <v>113</v>
      </c>
      <c r="C44" s="43">
        <v>272</v>
      </c>
      <c r="D44" s="1">
        <v>0.1</v>
      </c>
      <c r="E44" s="55">
        <f t="shared" si="15"/>
        <v>299.2</v>
      </c>
      <c r="F44" s="59" t="s">
        <v>56</v>
      </c>
      <c r="G44" s="56"/>
      <c r="H44" s="70"/>
      <c r="I44" s="47">
        <f t="shared" si="16"/>
        <v>0</v>
      </c>
      <c r="J44" s="72">
        <f t="shared" si="4"/>
        <v>75</v>
      </c>
      <c r="K44" s="71"/>
      <c r="L44" s="70"/>
      <c r="M44" s="48">
        <f t="shared" si="17"/>
        <v>0</v>
      </c>
      <c r="N44" s="47">
        <f t="shared" si="18"/>
        <v>0</v>
      </c>
      <c r="O44" s="57">
        <f t="shared" si="19"/>
        <v>0</v>
      </c>
    </row>
    <row r="45" spans="1:15" s="60" customFormat="1" x14ac:dyDescent="0.3">
      <c r="A45" s="16">
        <v>5</v>
      </c>
      <c r="B45" s="73" t="s">
        <v>114</v>
      </c>
      <c r="C45" s="43">
        <v>158</v>
      </c>
      <c r="D45" s="1">
        <v>0.1</v>
      </c>
      <c r="E45" s="55">
        <f t="shared" ref="E45" si="20">C45+(C45*D45)</f>
        <v>173.8</v>
      </c>
      <c r="F45" s="59" t="s">
        <v>56</v>
      </c>
      <c r="G45" s="56"/>
      <c r="H45" s="70"/>
      <c r="I45" s="47">
        <f t="shared" si="3"/>
        <v>0</v>
      </c>
      <c r="J45" s="72">
        <f t="shared" si="4"/>
        <v>75</v>
      </c>
      <c r="K45" s="71"/>
      <c r="L45" s="70"/>
      <c r="M45" s="48">
        <f t="shared" si="5"/>
        <v>0</v>
      </c>
      <c r="N45" s="47">
        <f t="shared" si="6"/>
        <v>0</v>
      </c>
      <c r="O45" s="57">
        <f t="shared" si="7"/>
        <v>0</v>
      </c>
    </row>
    <row r="46" spans="1:15" ht="15" thickBot="1" x14ac:dyDescent="0.35">
      <c r="A46" s="16"/>
      <c r="B46" s="40"/>
      <c r="C46" s="43"/>
      <c r="D46" s="1"/>
      <c r="E46" s="55"/>
      <c r="F46" s="59"/>
      <c r="G46" s="56"/>
      <c r="H46" s="70"/>
      <c r="I46" s="47"/>
      <c r="J46" s="72"/>
      <c r="K46" s="71"/>
      <c r="L46" s="70"/>
      <c r="M46" s="48"/>
      <c r="N46" s="47"/>
      <c r="O46" s="57"/>
    </row>
    <row r="47" spans="1:15" ht="16.2" thickBot="1" x14ac:dyDescent="0.35">
      <c r="A47" s="25"/>
      <c r="B47" s="102" t="s">
        <v>26</v>
      </c>
      <c r="C47" s="43"/>
      <c r="D47" s="1"/>
      <c r="E47" s="55"/>
      <c r="F47" s="59"/>
      <c r="G47" s="56"/>
      <c r="H47" s="70"/>
      <c r="I47" s="47"/>
      <c r="J47" s="72"/>
      <c r="K47" s="71"/>
      <c r="L47" s="70"/>
      <c r="M47" s="48"/>
      <c r="N47" s="47"/>
      <c r="O47" s="57"/>
    </row>
    <row r="48" spans="1:15" s="60" customFormat="1" x14ac:dyDescent="0.3">
      <c r="A48" s="16">
        <v>1</v>
      </c>
      <c r="B48" s="94" t="s">
        <v>88</v>
      </c>
      <c r="C48" s="70">
        <v>2</v>
      </c>
      <c r="D48" s="1">
        <v>0</v>
      </c>
      <c r="E48" s="55">
        <f t="shared" ref="E48:E51" si="21">C48+(C48*D48)</f>
        <v>2</v>
      </c>
      <c r="F48" s="59" t="s">
        <v>11</v>
      </c>
      <c r="G48" s="56"/>
      <c r="H48" s="70"/>
      <c r="I48" s="47">
        <f t="shared" ref="I48:I51" si="22">IF(H48="C",(G48/100)*E48,IF(H48="M",(G48/1000)*E48,G48*E48))</f>
        <v>0</v>
      </c>
      <c r="J48" s="72">
        <f t="shared" si="4"/>
        <v>75</v>
      </c>
      <c r="K48" s="71"/>
      <c r="L48" s="70"/>
      <c r="M48" s="48">
        <f t="shared" ref="M48:M51" si="23">IF(L48="C",(K48/100)*E48,IF(L48="M",(K48/1000)*E48,K48*E48))</f>
        <v>0</v>
      </c>
      <c r="N48" s="47">
        <f t="shared" ref="N48:N51" si="24">M48*J48</f>
        <v>0</v>
      </c>
      <c r="O48" s="57">
        <f t="shared" ref="O48:O51" si="25">N48+I48</f>
        <v>0</v>
      </c>
    </row>
    <row r="49" spans="1:15" s="60" customFormat="1" x14ac:dyDescent="0.3">
      <c r="A49" s="16">
        <v>2</v>
      </c>
      <c r="B49" s="94" t="s">
        <v>89</v>
      </c>
      <c r="C49" s="70">
        <v>1</v>
      </c>
      <c r="D49" s="1">
        <v>0</v>
      </c>
      <c r="E49" s="55">
        <f t="shared" si="21"/>
        <v>1</v>
      </c>
      <c r="F49" s="59" t="s">
        <v>11</v>
      </c>
      <c r="G49" s="56"/>
      <c r="H49" s="70"/>
      <c r="I49" s="47">
        <f t="shared" si="22"/>
        <v>0</v>
      </c>
      <c r="J49" s="72">
        <f t="shared" si="4"/>
        <v>75</v>
      </c>
      <c r="K49" s="71"/>
      <c r="L49" s="70"/>
      <c r="M49" s="48">
        <f t="shared" si="23"/>
        <v>0</v>
      </c>
      <c r="N49" s="47">
        <f t="shared" si="24"/>
        <v>0</v>
      </c>
      <c r="O49" s="57">
        <f t="shared" si="25"/>
        <v>0</v>
      </c>
    </row>
    <row r="50" spans="1:15" s="60" customFormat="1" x14ac:dyDescent="0.3">
      <c r="A50" s="16">
        <v>3</v>
      </c>
      <c r="B50" s="94" t="s">
        <v>90</v>
      </c>
      <c r="C50" s="70">
        <v>7</v>
      </c>
      <c r="D50" s="1">
        <v>0</v>
      </c>
      <c r="E50" s="55">
        <f t="shared" si="21"/>
        <v>7</v>
      </c>
      <c r="F50" s="59" t="s">
        <v>11</v>
      </c>
      <c r="G50" s="56"/>
      <c r="H50" s="70"/>
      <c r="I50" s="47">
        <f t="shared" si="22"/>
        <v>0</v>
      </c>
      <c r="J50" s="72">
        <f t="shared" si="4"/>
        <v>75</v>
      </c>
      <c r="K50" s="71"/>
      <c r="L50" s="70"/>
      <c r="M50" s="48">
        <f t="shared" si="23"/>
        <v>0</v>
      </c>
      <c r="N50" s="47">
        <f t="shared" si="24"/>
        <v>0</v>
      </c>
      <c r="O50" s="57">
        <f t="shared" si="25"/>
        <v>0</v>
      </c>
    </row>
    <row r="51" spans="1:15" s="60" customFormat="1" x14ac:dyDescent="0.3">
      <c r="A51" s="16">
        <v>4</v>
      </c>
      <c r="B51" s="94" t="s">
        <v>91</v>
      </c>
      <c r="C51" s="70">
        <v>4</v>
      </c>
      <c r="D51" s="1">
        <v>0</v>
      </c>
      <c r="E51" s="55">
        <f t="shared" si="21"/>
        <v>4</v>
      </c>
      <c r="F51" s="59" t="s">
        <v>11</v>
      </c>
      <c r="G51" s="56"/>
      <c r="H51" s="70"/>
      <c r="I51" s="47">
        <f t="shared" si="22"/>
        <v>0</v>
      </c>
      <c r="J51" s="72">
        <f t="shared" si="4"/>
        <v>75</v>
      </c>
      <c r="K51" s="71"/>
      <c r="L51" s="70"/>
      <c r="M51" s="48">
        <f t="shared" si="23"/>
        <v>0</v>
      </c>
      <c r="N51" s="47">
        <f t="shared" si="24"/>
        <v>0</v>
      </c>
      <c r="O51" s="57">
        <f t="shared" si="25"/>
        <v>0</v>
      </c>
    </row>
    <row r="52" spans="1:15" s="60" customFormat="1" x14ac:dyDescent="0.3">
      <c r="A52" s="16">
        <v>5</v>
      </c>
      <c r="B52" s="94" t="s">
        <v>92</v>
      </c>
      <c r="C52" s="70">
        <v>9</v>
      </c>
      <c r="D52" s="1">
        <v>0</v>
      </c>
      <c r="E52" s="55">
        <f t="shared" si="2"/>
        <v>9</v>
      </c>
      <c r="F52" s="59" t="s">
        <v>11</v>
      </c>
      <c r="G52" s="56"/>
      <c r="H52" s="70"/>
      <c r="I52" s="47">
        <f t="shared" si="3"/>
        <v>0</v>
      </c>
      <c r="J52" s="72">
        <f t="shared" si="4"/>
        <v>75</v>
      </c>
      <c r="K52" s="71"/>
      <c r="L52" s="70"/>
      <c r="M52" s="48">
        <f t="shared" si="5"/>
        <v>0</v>
      </c>
      <c r="N52" s="47">
        <f t="shared" si="6"/>
        <v>0</v>
      </c>
      <c r="O52" s="57">
        <f t="shared" si="7"/>
        <v>0</v>
      </c>
    </row>
    <row r="53" spans="1:15" s="60" customFormat="1" x14ac:dyDescent="0.3">
      <c r="A53" s="16">
        <v>6</v>
      </c>
      <c r="B53" s="94" t="s">
        <v>93</v>
      </c>
      <c r="C53" s="70">
        <v>1</v>
      </c>
      <c r="D53" s="1">
        <v>0</v>
      </c>
      <c r="E53" s="55">
        <f t="shared" si="2"/>
        <v>1</v>
      </c>
      <c r="F53" s="59" t="s">
        <v>11</v>
      </c>
      <c r="G53" s="56"/>
      <c r="H53" s="70"/>
      <c r="I53" s="47">
        <f t="shared" si="3"/>
        <v>0</v>
      </c>
      <c r="J53" s="72">
        <f t="shared" si="4"/>
        <v>75</v>
      </c>
      <c r="K53" s="71"/>
      <c r="L53" s="70"/>
      <c r="M53" s="48">
        <f t="shared" si="5"/>
        <v>0</v>
      </c>
      <c r="N53" s="47">
        <f t="shared" si="6"/>
        <v>0</v>
      </c>
      <c r="O53" s="57">
        <f t="shared" si="7"/>
        <v>0</v>
      </c>
    </row>
    <row r="54" spans="1:15" s="60" customFormat="1" x14ac:dyDescent="0.3">
      <c r="A54" s="16">
        <v>7</v>
      </c>
      <c r="B54" s="94" t="s">
        <v>94</v>
      </c>
      <c r="C54" s="70">
        <v>29</v>
      </c>
      <c r="D54" s="1">
        <v>0</v>
      </c>
      <c r="E54" s="55">
        <f t="shared" si="2"/>
        <v>29</v>
      </c>
      <c r="F54" s="59" t="s">
        <v>11</v>
      </c>
      <c r="G54" s="56"/>
      <c r="H54" s="70"/>
      <c r="I54" s="47">
        <f t="shared" si="3"/>
        <v>0</v>
      </c>
      <c r="J54" s="72">
        <f t="shared" si="4"/>
        <v>75</v>
      </c>
      <c r="K54" s="71"/>
      <c r="L54" s="70"/>
      <c r="M54" s="48">
        <f t="shared" si="5"/>
        <v>0</v>
      </c>
      <c r="N54" s="47">
        <f t="shared" si="6"/>
        <v>0</v>
      </c>
      <c r="O54" s="57">
        <f t="shared" si="7"/>
        <v>0</v>
      </c>
    </row>
    <row r="55" spans="1:15" ht="15" thickBot="1" x14ac:dyDescent="0.35">
      <c r="A55" s="52"/>
      <c r="B55" s="21"/>
      <c r="C55" s="43"/>
      <c r="D55" s="1"/>
      <c r="E55" s="55"/>
      <c r="F55" s="59"/>
      <c r="G55" s="56"/>
      <c r="H55" s="70"/>
      <c r="I55" s="47"/>
      <c r="J55" s="72"/>
      <c r="K55" s="71"/>
      <c r="L55" s="70"/>
      <c r="M55" s="48"/>
      <c r="N55" s="47"/>
      <c r="O55" s="57"/>
    </row>
    <row r="56" spans="1:15" ht="18.600000000000001" thickBot="1" x14ac:dyDescent="0.35">
      <c r="A56" s="116" t="s">
        <v>117</v>
      </c>
      <c r="B56" s="117"/>
      <c r="C56" s="43"/>
      <c r="D56" s="1"/>
      <c r="E56" s="55"/>
      <c r="F56" s="59"/>
      <c r="G56" s="56"/>
      <c r="H56" s="70"/>
      <c r="I56" s="47"/>
      <c r="J56" s="72"/>
      <c r="K56" s="71"/>
      <c r="L56" s="70"/>
      <c r="M56" s="48"/>
      <c r="N56" s="47"/>
      <c r="O56" s="57"/>
    </row>
    <row r="57" spans="1:15" ht="15" thickBot="1" x14ac:dyDescent="0.35">
      <c r="A57" s="16"/>
      <c r="B57" s="17"/>
      <c r="C57" s="43"/>
      <c r="D57" s="1"/>
      <c r="E57" s="55"/>
      <c r="F57" s="59"/>
      <c r="G57" s="56"/>
      <c r="H57" s="70"/>
      <c r="I57" s="47"/>
      <c r="J57" s="72"/>
      <c r="K57" s="71"/>
      <c r="L57" s="70"/>
      <c r="M57" s="48"/>
      <c r="N57" s="47"/>
      <c r="O57" s="57"/>
    </row>
    <row r="58" spans="1:15" ht="16.2" thickBot="1" x14ac:dyDescent="0.35">
      <c r="A58" s="16"/>
      <c r="B58" s="102" t="s">
        <v>9</v>
      </c>
      <c r="C58" s="43"/>
      <c r="D58" s="1"/>
      <c r="E58" s="55"/>
      <c r="F58" s="59"/>
      <c r="G58" s="56"/>
      <c r="H58" s="70"/>
      <c r="I58" s="47"/>
      <c r="J58" s="72"/>
      <c r="K58" s="71"/>
      <c r="L58" s="70"/>
      <c r="M58" s="48"/>
      <c r="N58" s="47"/>
      <c r="O58" s="57"/>
    </row>
    <row r="59" spans="1:15" s="60" customFormat="1" x14ac:dyDescent="0.3">
      <c r="A59" s="16">
        <v>1</v>
      </c>
      <c r="B59" s="94" t="s">
        <v>77</v>
      </c>
      <c r="C59" s="70">
        <f>792-613</f>
        <v>179</v>
      </c>
      <c r="D59" s="1">
        <v>0.1</v>
      </c>
      <c r="E59" s="55">
        <f t="shared" ref="E59" si="26">C59+(C59*D59)</f>
        <v>196.9</v>
      </c>
      <c r="F59" s="59" t="s">
        <v>56</v>
      </c>
      <c r="G59" s="56"/>
      <c r="H59" s="70"/>
      <c r="I59" s="47">
        <f t="shared" si="3"/>
        <v>0</v>
      </c>
      <c r="J59" s="72">
        <f t="shared" si="4"/>
        <v>75</v>
      </c>
      <c r="K59" s="71"/>
      <c r="L59" s="70"/>
      <c r="M59" s="48">
        <f t="shared" si="5"/>
        <v>0</v>
      </c>
      <c r="N59" s="47">
        <f t="shared" si="6"/>
        <v>0</v>
      </c>
      <c r="O59" s="57">
        <f t="shared" si="7"/>
        <v>0</v>
      </c>
    </row>
    <row r="60" spans="1:15" ht="15" thickBot="1" x14ac:dyDescent="0.35">
      <c r="A60" s="16"/>
      <c r="B60" s="40"/>
      <c r="C60" s="43"/>
      <c r="D60" s="1"/>
      <c r="E60" s="55"/>
      <c r="F60" s="59"/>
      <c r="G60" s="56"/>
      <c r="H60" s="70"/>
      <c r="I60" s="47"/>
      <c r="J60" s="72"/>
      <c r="K60" s="71"/>
      <c r="L60" s="70"/>
      <c r="M60" s="48"/>
      <c r="N60" s="47"/>
      <c r="O60" s="57"/>
    </row>
    <row r="61" spans="1:15" ht="16.2" thickBot="1" x14ac:dyDescent="0.35">
      <c r="A61" s="25"/>
      <c r="B61" s="102" t="s">
        <v>10</v>
      </c>
      <c r="C61" s="43"/>
      <c r="D61" s="1"/>
      <c r="E61" s="55"/>
      <c r="F61" s="59"/>
      <c r="G61" s="56"/>
      <c r="H61" s="70"/>
      <c r="I61" s="47"/>
      <c r="J61" s="72"/>
      <c r="K61" s="71"/>
      <c r="L61" s="70"/>
      <c r="M61" s="48"/>
      <c r="N61" s="47"/>
      <c r="O61" s="57"/>
    </row>
    <row r="62" spans="1:15" s="60" customFormat="1" x14ac:dyDescent="0.3">
      <c r="A62" s="16">
        <v>1</v>
      </c>
      <c r="B62" s="73" t="s">
        <v>111</v>
      </c>
      <c r="C62" s="43">
        <f>137*3</f>
        <v>411</v>
      </c>
      <c r="D62" s="1">
        <v>0.1</v>
      </c>
      <c r="E62" s="55">
        <f>C62+(C62*D62)</f>
        <v>452.1</v>
      </c>
      <c r="F62" s="59" t="s">
        <v>56</v>
      </c>
      <c r="G62" s="56"/>
      <c r="H62" s="70"/>
      <c r="I62" s="47">
        <f>IF(H62="C",(G62/100)*E62,IF(H62="M",(G62/1000)*E62,G62*E62))</f>
        <v>0</v>
      </c>
      <c r="J62" s="72">
        <f t="shared" si="4"/>
        <v>75</v>
      </c>
      <c r="K62" s="71"/>
      <c r="L62" s="70"/>
      <c r="M62" s="48">
        <f>IF(L62="C",(K62/100)*E62,IF(L62="M",(K62/1000)*E62,K62*E62))</f>
        <v>0</v>
      </c>
      <c r="N62" s="47">
        <f>M62*J62</f>
        <v>0</v>
      </c>
      <c r="O62" s="57">
        <f>N62+I62</f>
        <v>0</v>
      </c>
    </row>
    <row r="63" spans="1:15" s="60" customFormat="1" x14ac:dyDescent="0.3">
      <c r="A63" s="16">
        <v>2</v>
      </c>
      <c r="B63" s="73" t="s">
        <v>112</v>
      </c>
      <c r="C63" s="43">
        <f>42*3</f>
        <v>126</v>
      </c>
      <c r="D63" s="1">
        <v>0.1</v>
      </c>
      <c r="E63" s="55">
        <f t="shared" ref="E63:E64" si="27">C63+(C63*D63)</f>
        <v>138.6</v>
      </c>
      <c r="F63" s="59" t="s">
        <v>56</v>
      </c>
      <c r="G63" s="56"/>
      <c r="H63" s="70"/>
      <c r="I63" s="47">
        <f t="shared" si="3"/>
        <v>0</v>
      </c>
      <c r="J63" s="72">
        <f t="shared" si="4"/>
        <v>75</v>
      </c>
      <c r="K63" s="71"/>
      <c r="L63" s="70"/>
      <c r="M63" s="48">
        <f t="shared" si="5"/>
        <v>0</v>
      </c>
      <c r="N63" s="47">
        <f t="shared" si="6"/>
        <v>0</v>
      </c>
      <c r="O63" s="57">
        <f t="shared" si="7"/>
        <v>0</v>
      </c>
    </row>
    <row r="64" spans="1:15" s="60" customFormat="1" x14ac:dyDescent="0.3">
      <c r="A64" s="16">
        <v>3</v>
      </c>
      <c r="B64" s="73" t="s">
        <v>110</v>
      </c>
      <c r="C64" s="43">
        <v>613</v>
      </c>
      <c r="D64" s="1">
        <v>0.1</v>
      </c>
      <c r="E64" s="55">
        <f t="shared" si="27"/>
        <v>674.3</v>
      </c>
      <c r="F64" s="59" t="s">
        <v>56</v>
      </c>
      <c r="G64" s="56"/>
      <c r="H64" s="70"/>
      <c r="I64" s="47">
        <f t="shared" si="3"/>
        <v>0</v>
      </c>
      <c r="J64" s="72">
        <f t="shared" si="4"/>
        <v>75</v>
      </c>
      <c r="K64" s="71"/>
      <c r="L64" s="70"/>
      <c r="M64" s="48">
        <f t="shared" si="5"/>
        <v>0</v>
      </c>
      <c r="N64" s="47">
        <f t="shared" si="6"/>
        <v>0</v>
      </c>
      <c r="O64" s="57">
        <f t="shared" si="7"/>
        <v>0</v>
      </c>
    </row>
    <row r="65" spans="1:15" s="60" customFormat="1" x14ac:dyDescent="0.3">
      <c r="A65" s="16">
        <v>4</v>
      </c>
      <c r="B65" s="73" t="s">
        <v>124</v>
      </c>
      <c r="C65" s="43">
        <v>158</v>
      </c>
      <c r="D65" s="1">
        <v>0.1</v>
      </c>
      <c r="E65" s="55">
        <f t="shared" ref="E65" si="28">C65+(C65*D65)</f>
        <v>173.8</v>
      </c>
      <c r="F65" s="59" t="s">
        <v>56</v>
      </c>
      <c r="G65" s="56"/>
      <c r="H65" s="70"/>
      <c r="I65" s="47">
        <f t="shared" ref="I65" si="29">IF(H65="C",(G65/100)*E65,IF(H65="M",(G65/1000)*E65,G65*E65))</f>
        <v>0</v>
      </c>
      <c r="J65" s="72">
        <f t="shared" si="4"/>
        <v>75</v>
      </c>
      <c r="K65" s="71"/>
      <c r="L65" s="70"/>
      <c r="M65" s="48">
        <f t="shared" ref="M65" si="30">IF(L65="C",(K65/100)*E65,IF(L65="M",(K65/1000)*E65,K65*E65))</f>
        <v>0</v>
      </c>
      <c r="N65" s="47">
        <f t="shared" ref="N65" si="31">M65*J65</f>
        <v>0</v>
      </c>
      <c r="O65" s="57">
        <f t="shared" ref="O65" si="32">N65+I65</f>
        <v>0</v>
      </c>
    </row>
    <row r="66" spans="1:15" ht="15" thickBot="1" x14ac:dyDescent="0.35">
      <c r="A66" s="16"/>
      <c r="B66" s="46"/>
      <c r="C66" s="43"/>
      <c r="D66" s="1"/>
      <c r="E66" s="55"/>
      <c r="F66" s="59"/>
      <c r="G66" s="56"/>
      <c r="H66" s="70"/>
      <c r="I66" s="47"/>
      <c r="J66" s="72"/>
      <c r="K66" s="71"/>
      <c r="L66" s="70"/>
      <c r="M66" s="48"/>
      <c r="N66" s="47"/>
      <c r="O66" s="57"/>
    </row>
    <row r="67" spans="1:15" ht="16.2" thickBot="1" x14ac:dyDescent="0.35">
      <c r="A67" s="25"/>
      <c r="B67" s="102" t="s">
        <v>128</v>
      </c>
      <c r="C67" s="43"/>
      <c r="D67" s="1"/>
      <c r="E67" s="55"/>
      <c r="F67" s="59"/>
      <c r="G67" s="56"/>
      <c r="H67" s="70"/>
      <c r="I67" s="47"/>
      <c r="J67" s="72"/>
      <c r="K67" s="71"/>
      <c r="L67" s="70"/>
      <c r="M67" s="48"/>
      <c r="N67" s="47"/>
      <c r="O67" s="57"/>
    </row>
    <row r="68" spans="1:15" s="60" customFormat="1" ht="43.2" x14ac:dyDescent="0.3">
      <c r="A68" s="16">
        <v>1</v>
      </c>
      <c r="B68" s="73" t="s">
        <v>105</v>
      </c>
      <c r="C68" s="43">
        <v>49</v>
      </c>
      <c r="D68" s="1">
        <v>0</v>
      </c>
      <c r="E68" s="55">
        <f t="shared" ref="E68:E71" si="33">C68+(C68*D68)</f>
        <v>49</v>
      </c>
      <c r="F68" s="59" t="s">
        <v>11</v>
      </c>
      <c r="G68" s="56"/>
      <c r="H68" s="70"/>
      <c r="I68" s="47">
        <f t="shared" ref="I68:I71" si="34">IF(H68="C",(G68/100)*E68,IF(H68="M",(G68/1000)*E68,G68*E68))</f>
        <v>0</v>
      </c>
      <c r="J68" s="72">
        <f t="shared" ref="J68:J71" si="35">$O$4</f>
        <v>75</v>
      </c>
      <c r="K68" s="71"/>
      <c r="L68" s="70"/>
      <c r="M68" s="48">
        <f t="shared" ref="M68:M71" si="36">IF(L68="C",(K68/100)*E68,IF(L68="M",(K68/1000)*E68,K68*E68))</f>
        <v>0</v>
      </c>
      <c r="N68" s="47">
        <f t="shared" ref="N68:N71" si="37">M68*J68</f>
        <v>0</v>
      </c>
      <c r="O68" s="57">
        <f t="shared" ref="O68:O71" si="38">N68+I68</f>
        <v>0</v>
      </c>
    </row>
    <row r="69" spans="1:15" s="60" customFormat="1" ht="72" x14ac:dyDescent="0.3">
      <c r="A69" s="16">
        <v>2</v>
      </c>
      <c r="B69" s="73" t="s">
        <v>115</v>
      </c>
      <c r="C69" s="43">
        <v>1</v>
      </c>
      <c r="D69" s="1">
        <v>0</v>
      </c>
      <c r="E69" s="55">
        <f t="shared" si="33"/>
        <v>1</v>
      </c>
      <c r="F69" s="59" t="s">
        <v>11</v>
      </c>
      <c r="G69" s="56"/>
      <c r="H69" s="70"/>
      <c r="I69" s="47">
        <f t="shared" si="34"/>
        <v>0</v>
      </c>
      <c r="J69" s="72">
        <f t="shared" si="35"/>
        <v>75</v>
      </c>
      <c r="K69" s="71"/>
      <c r="L69" s="70"/>
      <c r="M69" s="48">
        <f t="shared" si="36"/>
        <v>0</v>
      </c>
      <c r="N69" s="47">
        <f t="shared" si="37"/>
        <v>0</v>
      </c>
      <c r="O69" s="57">
        <f t="shared" si="38"/>
        <v>0</v>
      </c>
    </row>
    <row r="70" spans="1:15" s="60" customFormat="1" ht="57.6" x14ac:dyDescent="0.3">
      <c r="A70" s="16">
        <v>3</v>
      </c>
      <c r="B70" s="73" t="s">
        <v>116</v>
      </c>
      <c r="C70" s="43">
        <v>9</v>
      </c>
      <c r="D70" s="1">
        <v>0</v>
      </c>
      <c r="E70" s="55">
        <f t="shared" si="33"/>
        <v>9</v>
      </c>
      <c r="F70" s="59" t="s">
        <v>11</v>
      </c>
      <c r="G70" s="56"/>
      <c r="H70" s="70"/>
      <c r="I70" s="47">
        <f t="shared" si="34"/>
        <v>0</v>
      </c>
      <c r="J70" s="72">
        <f t="shared" si="35"/>
        <v>75</v>
      </c>
      <c r="K70" s="71"/>
      <c r="L70" s="70"/>
      <c r="M70" s="48">
        <f t="shared" si="36"/>
        <v>0</v>
      </c>
      <c r="N70" s="47">
        <f t="shared" si="37"/>
        <v>0</v>
      </c>
      <c r="O70" s="57">
        <f t="shared" si="38"/>
        <v>0</v>
      </c>
    </row>
    <row r="71" spans="1:15" s="60" customFormat="1" ht="43.2" x14ac:dyDescent="0.3">
      <c r="A71" s="16">
        <v>4</v>
      </c>
      <c r="B71" s="73" t="s">
        <v>68</v>
      </c>
      <c r="C71" s="43">
        <v>12</v>
      </c>
      <c r="D71" s="1">
        <v>0</v>
      </c>
      <c r="E71" s="55">
        <f t="shared" si="33"/>
        <v>12</v>
      </c>
      <c r="F71" s="59" t="s">
        <v>11</v>
      </c>
      <c r="G71" s="56"/>
      <c r="H71" s="70"/>
      <c r="I71" s="47">
        <f t="shared" si="34"/>
        <v>0</v>
      </c>
      <c r="J71" s="72">
        <f t="shared" si="35"/>
        <v>75</v>
      </c>
      <c r="K71" s="71"/>
      <c r="L71" s="70"/>
      <c r="M71" s="48">
        <f t="shared" si="36"/>
        <v>0</v>
      </c>
      <c r="N71" s="47">
        <f t="shared" si="37"/>
        <v>0</v>
      </c>
      <c r="O71" s="57">
        <f t="shared" si="38"/>
        <v>0</v>
      </c>
    </row>
    <row r="72" spans="1:15" s="60" customFormat="1" ht="43.2" x14ac:dyDescent="0.3">
      <c r="A72" s="16">
        <v>5</v>
      </c>
      <c r="B72" s="73" t="s">
        <v>69</v>
      </c>
      <c r="C72" s="43">
        <v>5</v>
      </c>
      <c r="D72" s="1">
        <v>0</v>
      </c>
      <c r="E72" s="55">
        <f t="shared" ref="E72:E102" si="39">C72+(C72*D72)</f>
        <v>5</v>
      </c>
      <c r="F72" s="59" t="s">
        <v>11</v>
      </c>
      <c r="G72" s="56"/>
      <c r="H72" s="70"/>
      <c r="I72" s="47">
        <f t="shared" ref="I72:I102" si="40">IF(H72="C",(G72/100)*E72,IF(H72="M",(G72/1000)*E72,G72*E72))</f>
        <v>0</v>
      </c>
      <c r="J72" s="72">
        <f t="shared" ref="J72:J102" si="41">$O$4</f>
        <v>75</v>
      </c>
      <c r="K72" s="71"/>
      <c r="L72" s="70"/>
      <c r="M72" s="48">
        <f t="shared" ref="M72:M102" si="42">IF(L72="C",(K72/100)*E72,IF(L72="M",(K72/1000)*E72,K72*E72))</f>
        <v>0</v>
      </c>
      <c r="N72" s="47">
        <f t="shared" ref="N72:N102" si="43">M72*J72</f>
        <v>0</v>
      </c>
      <c r="O72" s="57">
        <f t="shared" ref="O72:O102" si="44">N72+I72</f>
        <v>0</v>
      </c>
    </row>
    <row r="73" spans="1:15" ht="15" thickBot="1" x14ac:dyDescent="0.35">
      <c r="A73" s="49"/>
      <c r="B73" s="33"/>
      <c r="C73" s="43"/>
      <c r="D73" s="1"/>
      <c r="E73" s="55"/>
      <c r="F73" s="59"/>
      <c r="G73" s="56"/>
      <c r="H73" s="70"/>
      <c r="I73" s="47"/>
      <c r="J73" s="72"/>
      <c r="K73" s="71"/>
      <c r="L73" s="70"/>
      <c r="M73" s="48"/>
      <c r="N73" s="47"/>
      <c r="O73" s="57"/>
    </row>
    <row r="74" spans="1:15" ht="16.2" thickBot="1" x14ac:dyDescent="0.35">
      <c r="A74" s="25"/>
      <c r="B74" s="102" t="s">
        <v>129</v>
      </c>
      <c r="C74" s="43"/>
      <c r="D74" s="1"/>
      <c r="E74" s="55"/>
      <c r="F74" s="59"/>
      <c r="G74" s="56"/>
      <c r="H74" s="70"/>
      <c r="I74" s="47"/>
      <c r="J74" s="72"/>
      <c r="K74" s="71"/>
      <c r="L74" s="70"/>
      <c r="M74" s="48"/>
      <c r="N74" s="47"/>
      <c r="O74" s="57"/>
    </row>
    <row r="75" spans="1:15" s="60" customFormat="1" x14ac:dyDescent="0.3">
      <c r="A75" s="16">
        <v>1</v>
      </c>
      <c r="B75" s="94" t="s">
        <v>80</v>
      </c>
      <c r="C75" s="70">
        <v>5</v>
      </c>
      <c r="D75" s="1">
        <v>0</v>
      </c>
      <c r="E75" s="55">
        <f t="shared" ref="E75:E78" si="45">C75+(C75*D75)</f>
        <v>5</v>
      </c>
      <c r="F75" s="59" t="s">
        <v>11</v>
      </c>
      <c r="G75" s="56"/>
      <c r="H75" s="70"/>
      <c r="I75" s="47">
        <f t="shared" ref="I75:I78" si="46">IF(H75="C",(G75/100)*E75,IF(H75="M",(G75/1000)*E75,G75*E75))</f>
        <v>0</v>
      </c>
      <c r="J75" s="72">
        <f t="shared" si="41"/>
        <v>75</v>
      </c>
      <c r="K75" s="71"/>
      <c r="L75" s="70"/>
      <c r="M75" s="48">
        <f t="shared" ref="M75:M78" si="47">IF(L75="C",(K75/100)*E75,IF(L75="M",(K75/1000)*E75,K75*E75))</f>
        <v>0</v>
      </c>
      <c r="N75" s="47">
        <f t="shared" ref="N75:N78" si="48">M75*J75</f>
        <v>0</v>
      </c>
      <c r="O75" s="57">
        <f t="shared" ref="O75:O78" si="49">N75+I75</f>
        <v>0</v>
      </c>
    </row>
    <row r="76" spans="1:15" s="60" customFormat="1" x14ac:dyDescent="0.3">
      <c r="A76" s="16">
        <v>2</v>
      </c>
      <c r="B76" s="94" t="s">
        <v>106</v>
      </c>
      <c r="C76" s="70">
        <v>4</v>
      </c>
      <c r="D76" s="1">
        <v>0</v>
      </c>
      <c r="E76" s="55">
        <f t="shared" si="45"/>
        <v>4</v>
      </c>
      <c r="F76" s="59" t="s">
        <v>11</v>
      </c>
      <c r="G76" s="56"/>
      <c r="H76" s="70"/>
      <c r="I76" s="47">
        <f t="shared" si="46"/>
        <v>0</v>
      </c>
      <c r="J76" s="72">
        <f t="shared" si="41"/>
        <v>75</v>
      </c>
      <c r="K76" s="71"/>
      <c r="L76" s="70"/>
      <c r="M76" s="48">
        <f t="shared" si="47"/>
        <v>0</v>
      </c>
      <c r="N76" s="47">
        <f t="shared" si="48"/>
        <v>0</v>
      </c>
      <c r="O76" s="57">
        <f t="shared" si="49"/>
        <v>0</v>
      </c>
    </row>
    <row r="77" spans="1:15" s="60" customFormat="1" x14ac:dyDescent="0.3">
      <c r="A77" s="16">
        <v>3</v>
      </c>
      <c r="B77" s="94" t="s">
        <v>81</v>
      </c>
      <c r="C77" s="70">
        <v>1</v>
      </c>
      <c r="D77" s="1">
        <v>0</v>
      </c>
      <c r="E77" s="55">
        <f t="shared" si="45"/>
        <v>1</v>
      </c>
      <c r="F77" s="59" t="s">
        <v>11</v>
      </c>
      <c r="G77" s="56"/>
      <c r="H77" s="70"/>
      <c r="I77" s="47">
        <f t="shared" si="46"/>
        <v>0</v>
      </c>
      <c r="J77" s="72">
        <f t="shared" si="41"/>
        <v>75</v>
      </c>
      <c r="K77" s="71"/>
      <c r="L77" s="70"/>
      <c r="M77" s="48">
        <f t="shared" si="47"/>
        <v>0</v>
      </c>
      <c r="N77" s="47">
        <f t="shared" si="48"/>
        <v>0</v>
      </c>
      <c r="O77" s="57">
        <f t="shared" si="49"/>
        <v>0</v>
      </c>
    </row>
    <row r="78" spans="1:15" s="60" customFormat="1" x14ac:dyDescent="0.3">
      <c r="A78" s="16">
        <v>4</v>
      </c>
      <c r="B78" s="94" t="s">
        <v>82</v>
      </c>
      <c r="C78" s="70">
        <v>4</v>
      </c>
      <c r="D78" s="1">
        <v>0</v>
      </c>
      <c r="E78" s="55">
        <f t="shared" si="45"/>
        <v>4</v>
      </c>
      <c r="F78" s="59" t="s">
        <v>11</v>
      </c>
      <c r="G78" s="56"/>
      <c r="H78" s="70"/>
      <c r="I78" s="47">
        <f t="shared" si="46"/>
        <v>0</v>
      </c>
      <c r="J78" s="72">
        <f t="shared" si="41"/>
        <v>75</v>
      </c>
      <c r="K78" s="71"/>
      <c r="L78" s="70"/>
      <c r="M78" s="48">
        <f t="shared" si="47"/>
        <v>0</v>
      </c>
      <c r="N78" s="47">
        <f t="shared" si="48"/>
        <v>0</v>
      </c>
      <c r="O78" s="57">
        <f t="shared" si="49"/>
        <v>0</v>
      </c>
    </row>
    <row r="79" spans="1:15" s="60" customFormat="1" x14ac:dyDescent="0.3">
      <c r="A79" s="16">
        <v>5</v>
      </c>
      <c r="B79" s="94" t="s">
        <v>83</v>
      </c>
      <c r="C79" s="70">
        <v>2</v>
      </c>
      <c r="D79" s="1">
        <v>0</v>
      </c>
      <c r="E79" s="55">
        <f t="shared" si="39"/>
        <v>2</v>
      </c>
      <c r="F79" s="59" t="s">
        <v>11</v>
      </c>
      <c r="G79" s="56"/>
      <c r="H79" s="70"/>
      <c r="I79" s="47">
        <f t="shared" si="40"/>
        <v>0</v>
      </c>
      <c r="J79" s="72">
        <f t="shared" si="41"/>
        <v>75</v>
      </c>
      <c r="K79" s="71"/>
      <c r="L79" s="70"/>
      <c r="M79" s="48">
        <f t="shared" si="42"/>
        <v>0</v>
      </c>
      <c r="N79" s="47">
        <f t="shared" si="43"/>
        <v>0</v>
      </c>
      <c r="O79" s="57">
        <f t="shared" si="44"/>
        <v>0</v>
      </c>
    </row>
    <row r="80" spans="1:15" s="60" customFormat="1" x14ac:dyDescent="0.3">
      <c r="A80" s="16">
        <v>6</v>
      </c>
      <c r="B80" s="94" t="s">
        <v>84</v>
      </c>
      <c r="C80" s="70">
        <v>1</v>
      </c>
      <c r="D80" s="1">
        <v>0</v>
      </c>
      <c r="E80" s="55">
        <f t="shared" si="39"/>
        <v>1</v>
      </c>
      <c r="F80" s="59" t="s">
        <v>11</v>
      </c>
      <c r="G80" s="56"/>
      <c r="H80" s="70"/>
      <c r="I80" s="47">
        <f t="shared" si="40"/>
        <v>0</v>
      </c>
      <c r="J80" s="72">
        <f t="shared" si="41"/>
        <v>75</v>
      </c>
      <c r="K80" s="71"/>
      <c r="L80" s="70"/>
      <c r="M80" s="48">
        <f t="shared" si="42"/>
        <v>0</v>
      </c>
      <c r="N80" s="47">
        <f t="shared" si="43"/>
        <v>0</v>
      </c>
      <c r="O80" s="57">
        <f t="shared" si="44"/>
        <v>0</v>
      </c>
    </row>
    <row r="81" spans="1:15" s="60" customFormat="1" x14ac:dyDescent="0.3">
      <c r="A81" s="16">
        <v>7</v>
      </c>
      <c r="B81" s="94" t="s">
        <v>85</v>
      </c>
      <c r="C81" s="70">
        <v>1</v>
      </c>
      <c r="D81" s="1">
        <v>0</v>
      </c>
      <c r="E81" s="55">
        <f t="shared" si="39"/>
        <v>1</v>
      </c>
      <c r="F81" s="59" t="s">
        <v>11</v>
      </c>
      <c r="G81" s="56"/>
      <c r="H81" s="70"/>
      <c r="I81" s="47">
        <f t="shared" si="40"/>
        <v>0</v>
      </c>
      <c r="J81" s="72">
        <f t="shared" si="41"/>
        <v>75</v>
      </c>
      <c r="K81" s="71"/>
      <c r="L81" s="70"/>
      <c r="M81" s="48">
        <f t="shared" si="42"/>
        <v>0</v>
      </c>
      <c r="N81" s="47">
        <f t="shared" si="43"/>
        <v>0</v>
      </c>
      <c r="O81" s="57">
        <f t="shared" si="44"/>
        <v>0</v>
      </c>
    </row>
    <row r="82" spans="1:15" s="60" customFormat="1" x14ac:dyDescent="0.3">
      <c r="A82" s="16">
        <v>8</v>
      </c>
      <c r="B82" s="94" t="s">
        <v>86</v>
      </c>
      <c r="C82" s="70">
        <v>1</v>
      </c>
      <c r="D82" s="1">
        <v>0</v>
      </c>
      <c r="E82" s="55">
        <f t="shared" ref="E82" si="50">C82+(C82*D82)</f>
        <v>1</v>
      </c>
      <c r="F82" s="59" t="s">
        <v>11</v>
      </c>
      <c r="G82" s="56"/>
      <c r="H82" s="70"/>
      <c r="I82" s="47">
        <f t="shared" ref="I82" si="51">IF(H82="C",(G82/100)*E82,IF(H82="M",(G82/1000)*E82,G82*E82))</f>
        <v>0</v>
      </c>
      <c r="J82" s="72">
        <f t="shared" si="41"/>
        <v>75</v>
      </c>
      <c r="K82" s="71"/>
      <c r="L82" s="70"/>
      <c r="M82" s="48">
        <f t="shared" ref="M82" si="52">IF(L82="C",(K82/100)*E82,IF(L82="M",(K82/1000)*E82,K82*E82))</f>
        <v>0</v>
      </c>
      <c r="N82" s="47">
        <f t="shared" ref="N82" si="53">M82*J82</f>
        <v>0</v>
      </c>
      <c r="O82" s="57">
        <f t="shared" ref="O82" si="54">N82+I82</f>
        <v>0</v>
      </c>
    </row>
    <row r="83" spans="1:15" s="60" customFormat="1" x14ac:dyDescent="0.3">
      <c r="A83" s="16">
        <v>9</v>
      </c>
      <c r="B83" s="94" t="s">
        <v>125</v>
      </c>
      <c r="C83" s="70">
        <v>6</v>
      </c>
      <c r="D83" s="1">
        <v>0</v>
      </c>
      <c r="E83" s="55">
        <f t="shared" si="39"/>
        <v>6</v>
      </c>
      <c r="F83" s="59" t="s">
        <v>11</v>
      </c>
      <c r="G83" s="56"/>
      <c r="H83" s="70"/>
      <c r="I83" s="47">
        <f t="shared" si="40"/>
        <v>0</v>
      </c>
      <c r="J83" s="72">
        <f t="shared" si="41"/>
        <v>75</v>
      </c>
      <c r="K83" s="71"/>
      <c r="L83" s="70"/>
      <c r="M83" s="48">
        <f t="shared" si="42"/>
        <v>0</v>
      </c>
      <c r="N83" s="47">
        <f t="shared" si="43"/>
        <v>0</v>
      </c>
      <c r="O83" s="57">
        <f t="shared" si="44"/>
        <v>0</v>
      </c>
    </row>
    <row r="84" spans="1:15" ht="15" thickBot="1" x14ac:dyDescent="0.35">
      <c r="A84" s="49"/>
      <c r="B84" s="33"/>
      <c r="C84" s="43"/>
      <c r="D84" s="1"/>
      <c r="E84" s="55"/>
      <c r="F84" s="59"/>
      <c r="G84" s="56"/>
      <c r="H84" s="70"/>
      <c r="I84" s="47"/>
      <c r="J84" s="72"/>
      <c r="K84" s="71"/>
      <c r="L84" s="70"/>
      <c r="M84" s="48"/>
      <c r="N84" s="47"/>
      <c r="O84" s="57"/>
    </row>
    <row r="85" spans="1:15" ht="18.600000000000001" thickBot="1" x14ac:dyDescent="0.35">
      <c r="A85" s="116" t="s">
        <v>51</v>
      </c>
      <c r="B85" s="117"/>
      <c r="C85" s="43"/>
      <c r="D85" s="1"/>
      <c r="E85" s="55"/>
      <c r="F85" s="59"/>
      <c r="G85" s="56"/>
      <c r="H85" s="70"/>
      <c r="I85" s="47"/>
      <c r="J85" s="72"/>
      <c r="K85" s="71"/>
      <c r="L85" s="70"/>
      <c r="M85" s="48"/>
      <c r="N85" s="47"/>
      <c r="O85" s="57"/>
    </row>
    <row r="86" spans="1:15" ht="15" thickBot="1" x14ac:dyDescent="0.35">
      <c r="A86" s="16"/>
      <c r="B86" s="40"/>
      <c r="C86" s="43"/>
      <c r="D86" s="1"/>
      <c r="E86" s="55"/>
      <c r="F86" s="59"/>
      <c r="G86" s="56"/>
      <c r="H86" s="70"/>
      <c r="I86" s="47"/>
      <c r="J86" s="72"/>
      <c r="K86" s="71"/>
      <c r="L86" s="70"/>
      <c r="M86" s="48"/>
      <c r="N86" s="47"/>
      <c r="O86" s="57"/>
    </row>
    <row r="87" spans="1:15" ht="16.2" thickBot="1" x14ac:dyDescent="0.35">
      <c r="A87" s="16"/>
      <c r="B87" s="102" t="s">
        <v>9</v>
      </c>
      <c r="C87" s="43"/>
      <c r="D87" s="1"/>
      <c r="E87" s="55"/>
      <c r="F87" s="59"/>
      <c r="G87" s="56"/>
      <c r="H87" s="70"/>
      <c r="I87" s="47"/>
      <c r="J87" s="72"/>
      <c r="K87" s="71"/>
      <c r="L87" s="70"/>
      <c r="M87" s="48"/>
      <c r="N87" s="47"/>
      <c r="O87" s="57"/>
    </row>
    <row r="88" spans="1:15" s="60" customFormat="1" x14ac:dyDescent="0.3">
      <c r="A88" s="16">
        <v>1</v>
      </c>
      <c r="B88" s="73" t="s">
        <v>79</v>
      </c>
      <c r="C88" s="43">
        <v>110</v>
      </c>
      <c r="D88" s="1">
        <v>0.1</v>
      </c>
      <c r="E88" s="55">
        <f t="shared" ref="E88" si="55">C88+(C88*D88)</f>
        <v>121</v>
      </c>
      <c r="F88" s="59" t="s">
        <v>56</v>
      </c>
      <c r="G88" s="56"/>
      <c r="H88" s="70"/>
      <c r="I88" s="47">
        <f>IF(H88="C",(G88/100)*E88,IF(H88="M",(G88/1000)*E88,G88*E88))</f>
        <v>0</v>
      </c>
      <c r="J88" s="72">
        <f t="shared" ref="J88:J94" si="56">$O$4</f>
        <v>75</v>
      </c>
      <c r="K88" s="71"/>
      <c r="L88" s="70"/>
      <c r="M88" s="48">
        <f>IF(L88="C",(K88/100)*E88,IF(L88="M",(K88/1000)*E88,K88*E88))</f>
        <v>0</v>
      </c>
      <c r="N88" s="47">
        <f>M88*J88</f>
        <v>0</v>
      </c>
      <c r="O88" s="57">
        <f>N88+I88</f>
        <v>0</v>
      </c>
    </row>
    <row r="89" spans="1:15" ht="15" thickBot="1" x14ac:dyDescent="0.35">
      <c r="A89" s="16"/>
      <c r="B89" s="46"/>
      <c r="C89" s="43"/>
      <c r="D89" s="1"/>
      <c r="E89" s="55"/>
      <c r="F89" s="59"/>
      <c r="G89" s="56"/>
      <c r="H89" s="70"/>
      <c r="I89" s="47"/>
      <c r="J89" s="72"/>
      <c r="K89" s="71"/>
      <c r="L89" s="70"/>
      <c r="M89" s="48"/>
      <c r="N89" s="47"/>
      <c r="O89" s="57"/>
    </row>
    <row r="90" spans="1:15" ht="16.2" thickBot="1" x14ac:dyDescent="0.35">
      <c r="A90" s="25"/>
      <c r="B90" s="102" t="s">
        <v>10</v>
      </c>
      <c r="C90" s="43"/>
      <c r="D90" s="1"/>
      <c r="E90" s="55"/>
      <c r="F90" s="59"/>
      <c r="G90" s="56"/>
      <c r="H90" s="70"/>
      <c r="I90" s="47"/>
      <c r="J90" s="72"/>
      <c r="K90" s="71"/>
      <c r="L90" s="70"/>
      <c r="M90" s="48"/>
      <c r="N90" s="47"/>
      <c r="O90" s="57"/>
    </row>
    <row r="91" spans="1:15" s="60" customFormat="1" x14ac:dyDescent="0.3">
      <c r="A91" s="16">
        <v>1</v>
      </c>
      <c r="B91" s="73" t="s">
        <v>109</v>
      </c>
      <c r="C91" s="43">
        <v>110</v>
      </c>
      <c r="D91" s="1">
        <v>0.1</v>
      </c>
      <c r="E91" s="55">
        <f t="shared" ref="E91" si="57">C91+(C91*D91)</f>
        <v>121</v>
      </c>
      <c r="F91" s="59" t="s">
        <v>56</v>
      </c>
      <c r="G91" s="56"/>
      <c r="H91" s="70"/>
      <c r="I91" s="47">
        <f>IF(H91="C",(G91/100)*E91,IF(H91="M",(G91/1000)*E91,G91*E91))</f>
        <v>0</v>
      </c>
      <c r="J91" s="72">
        <f t="shared" si="56"/>
        <v>75</v>
      </c>
      <c r="K91" s="71"/>
      <c r="L91" s="70"/>
      <c r="M91" s="48">
        <f>IF(L91="C",(K91/100)*E91,IF(L91="M",(K91/1000)*E91,K91*E91))</f>
        <v>0</v>
      </c>
      <c r="N91" s="47">
        <f>M91*J91</f>
        <v>0</v>
      </c>
      <c r="O91" s="57">
        <f>N91+I91</f>
        <v>0</v>
      </c>
    </row>
    <row r="92" spans="1:15" ht="15" thickBot="1" x14ac:dyDescent="0.35">
      <c r="A92" s="16"/>
      <c r="B92" s="46"/>
      <c r="C92" s="43"/>
      <c r="D92" s="1"/>
      <c r="E92" s="55"/>
      <c r="F92" s="59"/>
      <c r="G92" s="56"/>
      <c r="H92" s="70"/>
      <c r="I92" s="47"/>
      <c r="J92" s="72"/>
      <c r="K92" s="71"/>
      <c r="L92" s="70"/>
      <c r="M92" s="48"/>
      <c r="N92" s="47"/>
      <c r="O92" s="57"/>
    </row>
    <row r="93" spans="1:15" ht="16.2" thickBot="1" x14ac:dyDescent="0.35">
      <c r="A93" s="25"/>
      <c r="B93" s="102" t="s">
        <v>26</v>
      </c>
      <c r="C93" s="43"/>
      <c r="D93" s="1"/>
      <c r="E93" s="55"/>
      <c r="F93" s="59"/>
      <c r="G93" s="56"/>
      <c r="H93" s="70"/>
      <c r="I93" s="47"/>
      <c r="J93" s="72"/>
      <c r="K93" s="71"/>
      <c r="L93" s="70"/>
      <c r="M93" s="48"/>
      <c r="N93" s="47"/>
      <c r="O93" s="57"/>
    </row>
    <row r="94" spans="1:15" s="60" customFormat="1" x14ac:dyDescent="0.3">
      <c r="A94" s="16">
        <v>1</v>
      </c>
      <c r="B94" s="94" t="s">
        <v>78</v>
      </c>
      <c r="C94" s="70">
        <v>3</v>
      </c>
      <c r="D94" s="1">
        <v>0</v>
      </c>
      <c r="E94" s="55">
        <f>C94+(C94*D94)</f>
        <v>3</v>
      </c>
      <c r="F94" s="59" t="s">
        <v>11</v>
      </c>
      <c r="G94" s="56"/>
      <c r="H94" s="70"/>
      <c r="I94" s="47">
        <f>IF(H94="C",(G94/100)*E94,IF(H94="M",(G94/1000)*E94,G94*E94))</f>
        <v>0</v>
      </c>
      <c r="J94" s="72">
        <f t="shared" si="56"/>
        <v>75</v>
      </c>
      <c r="K94" s="71"/>
      <c r="L94" s="70"/>
      <c r="M94" s="48">
        <f>IF(L94="C",(K94/100)*E94,IF(L94="M",(K94/1000)*E94,K94*E94))</f>
        <v>0</v>
      </c>
      <c r="N94" s="47">
        <f>M94*J94</f>
        <v>0</v>
      </c>
      <c r="O94" s="57">
        <f>N94+I94</f>
        <v>0</v>
      </c>
    </row>
    <row r="95" spans="1:15" s="60" customFormat="1" ht="15" thickBot="1" x14ac:dyDescent="0.35">
      <c r="A95" s="16"/>
      <c r="B95" s="71"/>
      <c r="C95" s="43"/>
      <c r="D95" s="1"/>
      <c r="E95" s="55"/>
      <c r="F95" s="59"/>
      <c r="G95" s="56"/>
      <c r="H95" s="70"/>
      <c r="I95" s="47"/>
      <c r="J95" s="72"/>
      <c r="K95" s="71"/>
      <c r="L95" s="70"/>
      <c r="M95" s="48"/>
      <c r="N95" s="47"/>
      <c r="O95" s="57"/>
    </row>
    <row r="96" spans="1:15" ht="18.600000000000001" thickBot="1" x14ac:dyDescent="0.35">
      <c r="A96" s="116" t="s">
        <v>127</v>
      </c>
      <c r="B96" s="117"/>
      <c r="C96" s="43"/>
      <c r="D96" s="1"/>
      <c r="E96" s="55"/>
      <c r="F96" s="59"/>
      <c r="G96" s="56"/>
      <c r="H96" s="70"/>
      <c r="I96" s="47"/>
      <c r="J96" s="72"/>
      <c r="K96" s="71"/>
      <c r="L96" s="70"/>
      <c r="M96" s="48"/>
      <c r="N96" s="47"/>
      <c r="O96" s="57"/>
    </row>
    <row r="97" spans="1:23" ht="15" thickBot="1" x14ac:dyDescent="0.35">
      <c r="A97" s="16"/>
      <c r="B97" s="40"/>
      <c r="C97" s="43"/>
      <c r="D97" s="1"/>
      <c r="E97" s="55"/>
      <c r="F97" s="59"/>
      <c r="G97" s="56"/>
      <c r="H97" s="70"/>
      <c r="I97" s="47"/>
      <c r="J97" s="72"/>
      <c r="K97" s="71"/>
      <c r="L97" s="70"/>
      <c r="M97" s="48"/>
      <c r="N97" s="47"/>
      <c r="O97" s="57"/>
    </row>
    <row r="98" spans="1:23" ht="16.2" thickBot="1" x14ac:dyDescent="0.35">
      <c r="A98" s="16"/>
      <c r="B98" s="102" t="s">
        <v>9</v>
      </c>
      <c r="C98" s="43"/>
      <c r="D98" s="1"/>
      <c r="E98" s="55"/>
      <c r="F98" s="59"/>
      <c r="G98" s="56"/>
      <c r="H98" s="70"/>
      <c r="I98" s="47"/>
      <c r="J98" s="72"/>
      <c r="K98" s="71"/>
      <c r="L98" s="70"/>
      <c r="M98" s="48"/>
      <c r="N98" s="47"/>
      <c r="O98" s="57"/>
    </row>
    <row r="99" spans="1:23" s="60" customFormat="1" x14ac:dyDescent="0.3">
      <c r="A99" s="16">
        <v>1</v>
      </c>
      <c r="B99" s="73" t="s">
        <v>96</v>
      </c>
      <c r="C99" s="43">
        <v>45</v>
      </c>
      <c r="D99" s="1">
        <v>0.1</v>
      </c>
      <c r="E99" s="55">
        <f t="shared" ref="E99" si="58">C99+(C99*D99)</f>
        <v>49.5</v>
      </c>
      <c r="F99" s="59" t="s">
        <v>56</v>
      </c>
      <c r="G99" s="56"/>
      <c r="H99" s="70"/>
      <c r="I99" s="47">
        <f t="shared" si="40"/>
        <v>0</v>
      </c>
      <c r="J99" s="72">
        <f t="shared" si="41"/>
        <v>75</v>
      </c>
      <c r="K99" s="71"/>
      <c r="L99" s="70"/>
      <c r="M99" s="48">
        <f t="shared" si="42"/>
        <v>0</v>
      </c>
      <c r="N99" s="47">
        <f t="shared" si="43"/>
        <v>0</v>
      </c>
      <c r="O99" s="57">
        <f t="shared" si="44"/>
        <v>0</v>
      </c>
    </row>
    <row r="100" spans="1:23" ht="15" thickBot="1" x14ac:dyDescent="0.35">
      <c r="A100" s="16"/>
      <c r="B100" s="46"/>
      <c r="C100" s="43"/>
      <c r="D100" s="1"/>
      <c r="E100" s="55"/>
      <c r="F100" s="59"/>
      <c r="G100" s="56"/>
      <c r="H100" s="70"/>
      <c r="I100" s="47"/>
      <c r="J100" s="72"/>
      <c r="K100" s="71"/>
      <c r="L100" s="70"/>
      <c r="M100" s="48"/>
      <c r="N100" s="47"/>
      <c r="O100" s="57"/>
    </row>
    <row r="101" spans="1:23" ht="16.2" thickBot="1" x14ac:dyDescent="0.35">
      <c r="A101" s="25"/>
      <c r="B101" s="102" t="s">
        <v>26</v>
      </c>
      <c r="C101" s="43"/>
      <c r="D101" s="1"/>
      <c r="E101" s="55"/>
      <c r="F101" s="59"/>
      <c r="G101" s="56"/>
      <c r="H101" s="70"/>
      <c r="I101" s="47"/>
      <c r="J101" s="72"/>
      <c r="K101" s="71"/>
      <c r="L101" s="70"/>
      <c r="M101" s="48"/>
      <c r="N101" s="47"/>
      <c r="O101" s="57"/>
    </row>
    <row r="102" spans="1:23" s="60" customFormat="1" x14ac:dyDescent="0.3">
      <c r="A102" s="16">
        <v>1</v>
      </c>
      <c r="B102" s="94" t="s">
        <v>95</v>
      </c>
      <c r="C102" s="70">
        <v>3</v>
      </c>
      <c r="D102" s="1">
        <v>0</v>
      </c>
      <c r="E102" s="55">
        <f t="shared" si="39"/>
        <v>3</v>
      </c>
      <c r="F102" s="59" t="s">
        <v>11</v>
      </c>
      <c r="G102" s="56"/>
      <c r="H102" s="70"/>
      <c r="I102" s="47">
        <f t="shared" si="40"/>
        <v>0</v>
      </c>
      <c r="J102" s="72">
        <f t="shared" si="41"/>
        <v>75</v>
      </c>
      <c r="K102" s="71"/>
      <c r="L102" s="70"/>
      <c r="M102" s="48">
        <f t="shared" si="42"/>
        <v>0</v>
      </c>
      <c r="N102" s="47">
        <f t="shared" si="43"/>
        <v>0</v>
      </c>
      <c r="O102" s="57">
        <f t="shared" si="44"/>
        <v>0</v>
      </c>
    </row>
    <row r="103" spans="1:23" ht="15" thickBot="1" x14ac:dyDescent="0.35">
      <c r="A103" s="26"/>
      <c r="B103" s="34"/>
      <c r="C103" s="43"/>
      <c r="D103" s="1"/>
      <c r="E103" s="55"/>
      <c r="F103" s="59"/>
      <c r="G103" s="56"/>
      <c r="H103" s="70"/>
      <c r="I103" s="47"/>
      <c r="J103" s="72"/>
      <c r="K103" s="71"/>
      <c r="L103" s="70"/>
      <c r="M103" s="48"/>
      <c r="N103" s="47"/>
      <c r="O103" s="57"/>
    </row>
    <row r="104" spans="1:23" ht="18.600000000000001" thickBot="1" x14ac:dyDescent="0.35">
      <c r="A104" s="116" t="s">
        <v>14</v>
      </c>
      <c r="B104" s="117"/>
      <c r="C104" s="43"/>
      <c r="D104" s="1"/>
      <c r="E104" s="55"/>
      <c r="F104" s="59"/>
      <c r="G104" s="56"/>
      <c r="H104" s="70"/>
      <c r="I104" s="47"/>
      <c r="J104" s="72"/>
      <c r="K104" s="71"/>
      <c r="L104" s="70"/>
      <c r="M104" s="48"/>
      <c r="N104" s="47"/>
      <c r="O104" s="57"/>
    </row>
    <row r="105" spans="1:23" s="60" customFormat="1" x14ac:dyDescent="0.3">
      <c r="A105" s="16">
        <v>1</v>
      </c>
      <c r="B105" s="94" t="s">
        <v>87</v>
      </c>
      <c r="C105" s="70">
        <v>3</v>
      </c>
      <c r="D105" s="1">
        <v>0</v>
      </c>
      <c r="E105" s="55">
        <f t="shared" ref="E105:E118" si="59">C105+(C105*D105)</f>
        <v>3</v>
      </c>
      <c r="F105" s="59" t="s">
        <v>11</v>
      </c>
      <c r="G105" s="56"/>
      <c r="H105" s="70"/>
      <c r="I105" s="47">
        <f t="shared" ref="I105:I118" si="60">IF(H105="C",(G105/100)*E105,IF(H105="M",(G105/1000)*E105,G105*E105))</f>
        <v>0</v>
      </c>
      <c r="J105" s="72">
        <f t="shared" si="8"/>
        <v>75</v>
      </c>
      <c r="K105" s="71"/>
      <c r="L105" s="70"/>
      <c r="M105" s="48">
        <f t="shared" ref="M105:M118" si="61">IF(L105="C",(K105/100)*E105,IF(L105="M",(K105/1000)*E105,K105*E105))</f>
        <v>0</v>
      </c>
      <c r="N105" s="47">
        <f t="shared" ref="N105:N118" si="62">M105*J105</f>
        <v>0</v>
      </c>
      <c r="O105" s="57">
        <f t="shared" ref="O105:O118" si="63">N105+I105</f>
        <v>0</v>
      </c>
    </row>
    <row r="106" spans="1:23" ht="15" thickBot="1" x14ac:dyDescent="0.35">
      <c r="A106" s="49"/>
      <c r="B106" s="32"/>
      <c r="C106" s="43"/>
      <c r="D106" s="1"/>
      <c r="E106" s="55"/>
      <c r="F106" s="59"/>
      <c r="G106" s="56"/>
      <c r="H106" s="70"/>
      <c r="I106" s="47"/>
      <c r="J106" s="72"/>
      <c r="K106" s="71"/>
      <c r="L106" s="70"/>
      <c r="M106" s="48"/>
      <c r="N106" s="47"/>
      <c r="O106" s="57"/>
    </row>
    <row r="107" spans="1:23" ht="18.600000000000001" thickBot="1" x14ac:dyDescent="0.35">
      <c r="A107" s="116" t="s">
        <v>28</v>
      </c>
      <c r="B107" s="117"/>
      <c r="C107" s="43"/>
      <c r="D107" s="1"/>
      <c r="E107" s="55"/>
      <c r="F107" s="59"/>
      <c r="G107" s="56"/>
      <c r="H107" s="70"/>
      <c r="I107" s="47"/>
      <c r="J107" s="72"/>
      <c r="K107" s="71"/>
      <c r="L107" s="70"/>
      <c r="M107" s="48"/>
      <c r="N107" s="47"/>
      <c r="O107" s="57"/>
    </row>
    <row r="108" spans="1:23" s="60" customFormat="1" x14ac:dyDescent="0.3">
      <c r="A108" s="74">
        <v>1</v>
      </c>
      <c r="B108" s="73" t="s">
        <v>40</v>
      </c>
      <c r="C108" s="43">
        <v>1</v>
      </c>
      <c r="D108" s="1">
        <v>0</v>
      </c>
      <c r="E108" s="55">
        <f t="shared" si="59"/>
        <v>1</v>
      </c>
      <c r="F108" s="59" t="s">
        <v>60</v>
      </c>
      <c r="G108" s="56"/>
      <c r="H108" s="70"/>
      <c r="I108" s="47">
        <f t="shared" si="60"/>
        <v>0</v>
      </c>
      <c r="J108" s="72">
        <f t="shared" si="8"/>
        <v>75</v>
      </c>
      <c r="K108" s="71"/>
      <c r="L108" s="70"/>
      <c r="M108" s="48">
        <f t="shared" si="61"/>
        <v>0</v>
      </c>
      <c r="N108" s="47">
        <f t="shared" si="62"/>
        <v>0</v>
      </c>
      <c r="O108" s="57">
        <f t="shared" si="63"/>
        <v>0</v>
      </c>
    </row>
    <row r="109" spans="1:23" customFormat="1" ht="15.75" customHeight="1" thickBot="1" x14ac:dyDescent="0.35">
      <c r="A109" s="49"/>
      <c r="B109" s="68"/>
      <c r="C109" s="66"/>
      <c r="D109" s="1"/>
      <c r="E109" s="55"/>
      <c r="F109" s="59"/>
      <c r="G109" s="56"/>
      <c r="H109" s="70"/>
      <c r="I109" s="47"/>
      <c r="J109" s="72"/>
      <c r="K109" s="71"/>
      <c r="L109" s="70"/>
      <c r="M109" s="48"/>
      <c r="N109" s="47"/>
      <c r="O109" s="57"/>
      <c r="P109" s="67"/>
      <c r="Q109" s="67"/>
      <c r="R109" s="67"/>
      <c r="S109" s="67"/>
      <c r="T109" s="67"/>
      <c r="U109" s="67"/>
      <c r="V109" s="67"/>
      <c r="W109" s="67"/>
    </row>
    <row r="110" spans="1:23" customFormat="1" ht="15.75" customHeight="1" thickBot="1" x14ac:dyDescent="0.35">
      <c r="A110" s="138" t="s">
        <v>53</v>
      </c>
      <c r="B110" s="139"/>
      <c r="C110" s="69"/>
      <c r="D110" s="1"/>
      <c r="E110" s="55"/>
      <c r="F110" s="59"/>
      <c r="G110" s="56"/>
      <c r="H110" s="70"/>
      <c r="I110" s="47"/>
      <c r="J110" s="72"/>
      <c r="K110" s="71"/>
      <c r="L110" s="70"/>
      <c r="M110" s="48"/>
      <c r="N110" s="47"/>
      <c r="O110" s="57"/>
      <c r="P110" s="67"/>
      <c r="Q110" s="67"/>
      <c r="R110" s="67"/>
      <c r="S110" s="67"/>
      <c r="T110" s="67"/>
      <c r="U110" s="67"/>
      <c r="V110" s="67"/>
      <c r="W110" s="67"/>
    </row>
    <row r="111" spans="1:23" s="60" customFormat="1" x14ac:dyDescent="0.3">
      <c r="A111" s="74">
        <v>1</v>
      </c>
      <c r="B111" s="73" t="s">
        <v>45</v>
      </c>
      <c r="C111" s="43">
        <v>1</v>
      </c>
      <c r="D111" s="1">
        <v>0</v>
      </c>
      <c r="E111" s="55">
        <f t="shared" si="59"/>
        <v>1</v>
      </c>
      <c r="F111" s="59" t="s">
        <v>60</v>
      </c>
      <c r="G111" s="56"/>
      <c r="H111" s="70" t="s">
        <v>58</v>
      </c>
      <c r="I111" s="47">
        <f t="shared" si="60"/>
        <v>0</v>
      </c>
      <c r="J111" s="72">
        <f t="shared" si="8"/>
        <v>75</v>
      </c>
      <c r="K111" s="71"/>
      <c r="L111" s="70" t="s">
        <v>58</v>
      </c>
      <c r="M111" s="48">
        <f t="shared" si="61"/>
        <v>0</v>
      </c>
      <c r="N111" s="47">
        <f t="shared" si="62"/>
        <v>0</v>
      </c>
      <c r="O111" s="57">
        <f t="shared" si="63"/>
        <v>0</v>
      </c>
    </row>
    <row r="112" spans="1:23" s="60" customFormat="1" x14ac:dyDescent="0.3">
      <c r="A112" s="74">
        <v>2</v>
      </c>
      <c r="B112" s="73" t="s">
        <v>46</v>
      </c>
      <c r="C112" s="43">
        <v>1</v>
      </c>
      <c r="D112" s="1">
        <v>0</v>
      </c>
      <c r="E112" s="55">
        <f t="shared" si="59"/>
        <v>1</v>
      </c>
      <c r="F112" s="59" t="s">
        <v>60</v>
      </c>
      <c r="G112" s="56"/>
      <c r="H112" s="70" t="s">
        <v>58</v>
      </c>
      <c r="I112" s="47">
        <f t="shared" si="60"/>
        <v>0</v>
      </c>
      <c r="J112" s="72">
        <f t="shared" si="8"/>
        <v>75</v>
      </c>
      <c r="K112" s="71"/>
      <c r="L112" s="70" t="s">
        <v>58</v>
      </c>
      <c r="M112" s="48">
        <f t="shared" si="61"/>
        <v>0</v>
      </c>
      <c r="N112" s="47">
        <f t="shared" si="62"/>
        <v>0</v>
      </c>
      <c r="O112" s="57">
        <f t="shared" si="63"/>
        <v>0</v>
      </c>
    </row>
    <row r="113" spans="1:15" s="60" customFormat="1" x14ac:dyDescent="0.3">
      <c r="A113" s="74">
        <v>3</v>
      </c>
      <c r="B113" s="73" t="s">
        <v>47</v>
      </c>
      <c r="C113" s="43">
        <v>1</v>
      </c>
      <c r="D113" s="1">
        <v>0</v>
      </c>
      <c r="E113" s="55">
        <f t="shared" si="59"/>
        <v>1</v>
      </c>
      <c r="F113" s="59" t="s">
        <v>60</v>
      </c>
      <c r="G113" s="56"/>
      <c r="H113" s="70" t="s">
        <v>58</v>
      </c>
      <c r="I113" s="47">
        <f t="shared" si="60"/>
        <v>0</v>
      </c>
      <c r="J113" s="72">
        <f t="shared" si="8"/>
        <v>75</v>
      </c>
      <c r="K113" s="71"/>
      <c r="L113" s="70" t="s">
        <v>58</v>
      </c>
      <c r="M113" s="48">
        <f t="shared" si="61"/>
        <v>0</v>
      </c>
      <c r="N113" s="47">
        <f t="shared" si="62"/>
        <v>0</v>
      </c>
      <c r="O113" s="57">
        <f t="shared" si="63"/>
        <v>0</v>
      </c>
    </row>
    <row r="114" spans="1:15" s="60" customFormat="1" x14ac:dyDescent="0.3">
      <c r="A114" s="74">
        <v>4</v>
      </c>
      <c r="B114" s="73" t="s">
        <v>48</v>
      </c>
      <c r="C114" s="43">
        <v>1</v>
      </c>
      <c r="D114" s="1">
        <v>0</v>
      </c>
      <c r="E114" s="55">
        <f t="shared" si="59"/>
        <v>1</v>
      </c>
      <c r="F114" s="59" t="s">
        <v>60</v>
      </c>
      <c r="G114" s="56"/>
      <c r="H114" s="70" t="s">
        <v>58</v>
      </c>
      <c r="I114" s="47">
        <f t="shared" si="60"/>
        <v>0</v>
      </c>
      <c r="J114" s="72">
        <f t="shared" si="8"/>
        <v>75</v>
      </c>
      <c r="K114" s="71"/>
      <c r="L114" s="70" t="s">
        <v>58</v>
      </c>
      <c r="M114" s="48">
        <f t="shared" si="61"/>
        <v>0</v>
      </c>
      <c r="N114" s="47">
        <f t="shared" si="62"/>
        <v>0</v>
      </c>
      <c r="O114" s="57">
        <f t="shared" si="63"/>
        <v>0</v>
      </c>
    </row>
    <row r="115" spans="1:15" s="60" customFormat="1" x14ac:dyDescent="0.3">
      <c r="A115" s="74">
        <v>5</v>
      </c>
      <c r="B115" s="73" t="s">
        <v>49</v>
      </c>
      <c r="C115" s="43">
        <v>1</v>
      </c>
      <c r="D115" s="1">
        <v>0</v>
      </c>
      <c r="E115" s="55">
        <f t="shared" si="59"/>
        <v>1</v>
      </c>
      <c r="F115" s="59" t="s">
        <v>60</v>
      </c>
      <c r="G115" s="56"/>
      <c r="H115" s="70" t="s">
        <v>58</v>
      </c>
      <c r="I115" s="47">
        <f t="shared" si="60"/>
        <v>0</v>
      </c>
      <c r="J115" s="72">
        <f t="shared" si="8"/>
        <v>75</v>
      </c>
      <c r="K115" s="71"/>
      <c r="L115" s="70" t="s">
        <v>58</v>
      </c>
      <c r="M115" s="48">
        <f t="shared" si="61"/>
        <v>0</v>
      </c>
      <c r="N115" s="47">
        <f t="shared" si="62"/>
        <v>0</v>
      </c>
      <c r="O115" s="57">
        <f t="shared" si="63"/>
        <v>0</v>
      </c>
    </row>
    <row r="116" spans="1:15" s="60" customFormat="1" x14ac:dyDescent="0.3">
      <c r="A116" s="74">
        <v>6</v>
      </c>
      <c r="B116" s="73" t="s">
        <v>57</v>
      </c>
      <c r="C116" s="43">
        <v>1</v>
      </c>
      <c r="D116" s="1">
        <v>0</v>
      </c>
      <c r="E116" s="55">
        <f t="shared" ref="E116:E117" si="64">C116+(C116*D116)</f>
        <v>1</v>
      </c>
      <c r="F116" s="59" t="s">
        <v>60</v>
      </c>
      <c r="G116" s="56"/>
      <c r="H116" s="70" t="s">
        <v>58</v>
      </c>
      <c r="I116" s="47">
        <f t="shared" ref="I116:I117" si="65">IF(H116="C",(G116/100)*E116,IF(H116="M",(G116/1000)*E116,G116*E116))</f>
        <v>0</v>
      </c>
      <c r="J116" s="72">
        <f t="shared" si="8"/>
        <v>75</v>
      </c>
      <c r="K116" s="71"/>
      <c r="L116" s="70" t="s">
        <v>58</v>
      </c>
      <c r="M116" s="48">
        <f t="shared" ref="M116:M117" si="66">IF(L116="C",(K116/100)*E116,IF(L116="M",(K116/1000)*E116,K116*E116))</f>
        <v>0</v>
      </c>
      <c r="N116" s="47">
        <f t="shared" ref="N116:N117" si="67">M116*J116</f>
        <v>0</v>
      </c>
      <c r="O116" s="57">
        <f t="shared" ref="O116:O117" si="68">N116+I116</f>
        <v>0</v>
      </c>
    </row>
    <row r="117" spans="1:15" s="60" customFormat="1" x14ac:dyDescent="0.3">
      <c r="A117" s="74">
        <v>7</v>
      </c>
      <c r="B117" s="73" t="s">
        <v>52</v>
      </c>
      <c r="C117" s="43">
        <v>1</v>
      </c>
      <c r="D117" s="1">
        <v>0</v>
      </c>
      <c r="E117" s="55">
        <f t="shared" si="64"/>
        <v>1</v>
      </c>
      <c r="F117" s="59" t="s">
        <v>60</v>
      </c>
      <c r="G117" s="56"/>
      <c r="H117" s="70" t="s">
        <v>58</v>
      </c>
      <c r="I117" s="47">
        <f t="shared" si="65"/>
        <v>0</v>
      </c>
      <c r="J117" s="72">
        <f t="shared" si="8"/>
        <v>75</v>
      </c>
      <c r="K117" s="71"/>
      <c r="L117" s="70" t="s">
        <v>58</v>
      </c>
      <c r="M117" s="48">
        <f t="shared" si="66"/>
        <v>0</v>
      </c>
      <c r="N117" s="47">
        <f t="shared" si="67"/>
        <v>0</v>
      </c>
      <c r="O117" s="57">
        <f t="shared" si="68"/>
        <v>0</v>
      </c>
    </row>
    <row r="118" spans="1:15" s="60" customFormat="1" x14ac:dyDescent="0.3">
      <c r="A118" s="74">
        <v>8</v>
      </c>
      <c r="B118" s="73" t="s">
        <v>59</v>
      </c>
      <c r="C118" s="43">
        <v>1</v>
      </c>
      <c r="D118" s="1">
        <v>0</v>
      </c>
      <c r="E118" s="55">
        <f t="shared" si="59"/>
        <v>1</v>
      </c>
      <c r="F118" s="59" t="s">
        <v>60</v>
      </c>
      <c r="G118" s="56"/>
      <c r="H118" s="70" t="s">
        <v>58</v>
      </c>
      <c r="I118" s="47">
        <f t="shared" si="60"/>
        <v>0</v>
      </c>
      <c r="J118" s="72">
        <f t="shared" si="8"/>
        <v>75</v>
      </c>
      <c r="K118" s="71"/>
      <c r="L118" s="70" t="s">
        <v>58</v>
      </c>
      <c r="M118" s="48">
        <f t="shared" si="61"/>
        <v>0</v>
      </c>
      <c r="N118" s="47">
        <f t="shared" si="62"/>
        <v>0</v>
      </c>
      <c r="O118" s="57">
        <f t="shared" si="63"/>
        <v>0</v>
      </c>
    </row>
    <row r="119" spans="1:15" ht="15" thickBot="1" x14ac:dyDescent="0.35">
      <c r="A119" s="53"/>
      <c r="B119" s="22"/>
      <c r="C119" s="23"/>
      <c r="D119" s="1"/>
      <c r="E119" s="55"/>
      <c r="F119" s="18"/>
      <c r="G119" s="36"/>
      <c r="H119" s="36"/>
      <c r="I119" s="27"/>
      <c r="J119" s="38"/>
      <c r="K119" s="64"/>
      <c r="L119" s="19"/>
      <c r="M119" s="38"/>
      <c r="N119" s="20"/>
      <c r="O119" s="30"/>
    </row>
    <row r="120" spans="1:15" ht="16.2" thickBot="1" x14ac:dyDescent="0.35">
      <c r="A120" s="105" t="s">
        <v>15</v>
      </c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7"/>
      <c r="N120" s="103">
        <f>SUM(I8:I118)</f>
        <v>0</v>
      </c>
      <c r="O120" s="104"/>
    </row>
    <row r="121" spans="1:15" ht="16.2" thickBot="1" x14ac:dyDescent="0.35">
      <c r="A121" s="105" t="s">
        <v>44</v>
      </c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7"/>
      <c r="N121" s="103">
        <f>SUM(N8:N118)</f>
        <v>0</v>
      </c>
      <c r="O121" s="104"/>
    </row>
    <row r="122" spans="1:15" ht="16.2" thickBot="1" x14ac:dyDescent="0.35">
      <c r="A122" s="105" t="s">
        <v>42</v>
      </c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7"/>
      <c r="N122" s="108">
        <f>SUM(M8:M118)</f>
        <v>0</v>
      </c>
      <c r="O122" s="109"/>
    </row>
    <row r="123" spans="1:15" ht="16.2" thickBot="1" x14ac:dyDescent="0.35">
      <c r="A123" s="105" t="s">
        <v>16</v>
      </c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7"/>
      <c r="N123" s="103">
        <f>N120+N121</f>
        <v>0</v>
      </c>
      <c r="O123" s="104"/>
    </row>
    <row r="124" spans="1:15" ht="16.2" thickBot="1" x14ac:dyDescent="0.35">
      <c r="A124" s="105" t="s">
        <v>17</v>
      </c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7"/>
      <c r="M124" s="41">
        <v>0.25</v>
      </c>
      <c r="N124" s="103">
        <f>N123*M124</f>
        <v>0</v>
      </c>
      <c r="O124" s="104"/>
    </row>
    <row r="125" spans="1:15" ht="16.2" thickBot="1" x14ac:dyDescent="0.35">
      <c r="A125" s="105" t="s">
        <v>66</v>
      </c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7"/>
      <c r="M125" s="96">
        <v>9.7500000000000003E-2</v>
      </c>
      <c r="N125" s="103">
        <f>N120*M125</f>
        <v>0</v>
      </c>
      <c r="O125" s="104"/>
    </row>
    <row r="126" spans="1:15" ht="16.2" thickBot="1" x14ac:dyDescent="0.35">
      <c r="A126" s="105" t="s">
        <v>18</v>
      </c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7"/>
      <c r="N126" s="103">
        <f>SUM(N123:O125)</f>
        <v>0</v>
      </c>
      <c r="O126" s="104"/>
    </row>
    <row r="127" spans="1:15" ht="15" thickBot="1" x14ac:dyDescent="0.35">
      <c r="A127" s="118"/>
      <c r="B127" s="119"/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20"/>
    </row>
    <row r="128" spans="1:15" ht="18.600000000000001" thickBot="1" x14ac:dyDescent="0.35">
      <c r="A128" s="116" t="s">
        <v>19</v>
      </c>
      <c r="B128" s="121"/>
      <c r="C128" s="121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17"/>
    </row>
    <row r="129" spans="1:15" ht="16.2" thickBot="1" x14ac:dyDescent="0.35">
      <c r="A129" s="42" t="s">
        <v>20</v>
      </c>
      <c r="B129" s="122" t="s">
        <v>21</v>
      </c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3"/>
    </row>
    <row r="130" spans="1:15" x14ac:dyDescent="0.3">
      <c r="A130" s="54">
        <v>1</v>
      </c>
      <c r="B130" s="110" t="s">
        <v>100</v>
      </c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1"/>
    </row>
    <row r="131" spans="1:15" x14ac:dyDescent="0.3">
      <c r="A131" s="54">
        <v>2</v>
      </c>
      <c r="B131" s="110" t="s">
        <v>38</v>
      </c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1"/>
    </row>
    <row r="132" spans="1:15" x14ac:dyDescent="0.3">
      <c r="A132" s="54">
        <v>3</v>
      </c>
      <c r="B132" s="110" t="s">
        <v>25</v>
      </c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1"/>
    </row>
    <row r="133" spans="1:15" x14ac:dyDescent="0.3">
      <c r="A133" s="54">
        <v>4</v>
      </c>
      <c r="B133" s="110" t="s">
        <v>24</v>
      </c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1"/>
    </row>
    <row r="134" spans="1:15" x14ac:dyDescent="0.3">
      <c r="A134" s="54">
        <v>5</v>
      </c>
      <c r="B134" s="110" t="s">
        <v>29</v>
      </c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1"/>
    </row>
    <row r="135" spans="1:15" x14ac:dyDescent="0.3">
      <c r="A135" s="54">
        <v>6</v>
      </c>
      <c r="B135" s="110" t="s">
        <v>55</v>
      </c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1"/>
    </row>
    <row r="136" spans="1:15" x14ac:dyDescent="0.3">
      <c r="A136" s="54">
        <v>7</v>
      </c>
      <c r="B136" s="110" t="s">
        <v>41</v>
      </c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1"/>
    </row>
    <row r="137" spans="1:15" x14ac:dyDescent="0.3">
      <c r="A137" s="54">
        <v>8</v>
      </c>
      <c r="B137" s="110" t="s">
        <v>39</v>
      </c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1"/>
    </row>
    <row r="138" spans="1:15" x14ac:dyDescent="0.3">
      <c r="A138" s="54">
        <v>9</v>
      </c>
      <c r="B138" s="110" t="s">
        <v>30</v>
      </c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1"/>
    </row>
    <row r="139" spans="1:15" x14ac:dyDescent="0.3">
      <c r="A139" s="54">
        <v>10</v>
      </c>
      <c r="B139" s="110" t="s">
        <v>50</v>
      </c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1"/>
    </row>
    <row r="140" spans="1:15" ht="15" thickBot="1" x14ac:dyDescent="0.35">
      <c r="A140" s="61"/>
      <c r="B140" s="130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2"/>
    </row>
    <row r="141" spans="1:15" ht="15" thickBot="1" x14ac:dyDescent="0.35">
      <c r="A141" s="42" t="s">
        <v>31</v>
      </c>
      <c r="B141" s="127" t="s">
        <v>32</v>
      </c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9"/>
    </row>
    <row r="142" spans="1:15" x14ac:dyDescent="0.3">
      <c r="A142" s="75">
        <v>1</v>
      </c>
      <c r="B142" s="124" t="s">
        <v>121</v>
      </c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6"/>
    </row>
    <row r="143" spans="1:15" x14ac:dyDescent="0.3">
      <c r="A143" s="75">
        <v>2</v>
      </c>
      <c r="B143" s="124" t="s">
        <v>119</v>
      </c>
      <c r="C143" s="12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6"/>
    </row>
    <row r="144" spans="1:15" x14ac:dyDescent="0.3">
      <c r="A144" s="75">
        <v>3</v>
      </c>
      <c r="B144" s="124" t="s">
        <v>120</v>
      </c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6"/>
    </row>
  </sheetData>
  <mergeCells count="45">
    <mergeCell ref="B143:O143"/>
    <mergeCell ref="B144:O144"/>
    <mergeCell ref="B133:O133"/>
    <mergeCell ref="B135:O135"/>
    <mergeCell ref="C2:C3"/>
    <mergeCell ref="M4:N4"/>
    <mergeCell ref="A11:B11"/>
    <mergeCell ref="A30:B30"/>
    <mergeCell ref="A10:B10"/>
    <mergeCell ref="A96:B96"/>
    <mergeCell ref="A107:B107"/>
    <mergeCell ref="A56:B56"/>
    <mergeCell ref="A120:M120"/>
    <mergeCell ref="A104:B104"/>
    <mergeCell ref="A110:B110"/>
    <mergeCell ref="N125:O125"/>
    <mergeCell ref="B142:O142"/>
    <mergeCell ref="B134:O134"/>
    <mergeCell ref="B136:O136"/>
    <mergeCell ref="B139:O139"/>
    <mergeCell ref="B141:O141"/>
    <mergeCell ref="B140:O140"/>
    <mergeCell ref="B138:O138"/>
    <mergeCell ref="B137:O137"/>
    <mergeCell ref="A6:B6"/>
    <mergeCell ref="A7:B7"/>
    <mergeCell ref="B130:O130"/>
    <mergeCell ref="A85:B85"/>
    <mergeCell ref="A127:O127"/>
    <mergeCell ref="A128:O128"/>
    <mergeCell ref="B129:O129"/>
    <mergeCell ref="A126:M126"/>
    <mergeCell ref="N126:O126"/>
    <mergeCell ref="A125:L125"/>
    <mergeCell ref="A124:L124"/>
    <mergeCell ref="N124:O124"/>
    <mergeCell ref="N120:O120"/>
    <mergeCell ref="A121:M121"/>
    <mergeCell ref="N121:O121"/>
    <mergeCell ref="A123:M123"/>
    <mergeCell ref="N123:O123"/>
    <mergeCell ref="A122:M122"/>
    <mergeCell ref="N122:O122"/>
    <mergeCell ref="B131:O131"/>
    <mergeCell ref="B132:O132"/>
  </mergeCells>
  <pageMargins left="0.7" right="0.7" top="0.75" bottom="0.75" header="0.3" footer="0.3"/>
  <pageSetup scale="3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2B2F63AF-11D0-40E4-93BB-2D5684E97748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Estimate</vt:lpstr>
      <vt:lpstr>Estimate!Print_Area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2024-10-04T19:15:17Z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{2B2F63AF-11D0-40E4-93BB-2D5684E97748}</vt:lpwstr>
  </property>
</Properties>
</file>