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D:\ESTIMATION\PORTFOLIO\Projects\GC\"/>
    </mc:Choice>
  </mc:AlternateContent>
  <xr:revisionPtr revIDLastSave="0" documentId="13_ncr:1_{D721835E-6018-4642-9C74-E56F8E393DF4}" xr6:coauthVersionLast="47" xr6:coauthVersionMax="47" xr10:uidLastSave="{00000000-0000-0000-0000-000000000000}"/>
  <bookViews>
    <workbookView xWindow="-108" yWindow="-108" windowWidth="23256" windowHeight="12456" tabRatio="819" xr2:uid="{00000000-000D-0000-FFFF-FFFF00000000}"/>
  </bookViews>
  <sheets>
    <sheet name="Base Bid" sheetId="38" r:id="rId1"/>
    <sheet name="Worksheet" sheetId="33" r:id="rId2"/>
  </sheets>
  <definedNames>
    <definedName name="_xlnm._FilterDatabase" localSheetId="1" hidden="1">Worksheet!$H$682:$P$963</definedName>
    <definedName name="_xlnm.Print_Area" localSheetId="0">'Base Bid'!$C$1:$M$113</definedName>
  </definedNames>
  <calcPr calcId="191029"/>
</workbook>
</file>

<file path=xl/calcChain.xml><?xml version="1.0" encoding="utf-8"?>
<calcChain xmlns="http://schemas.openxmlformats.org/spreadsheetml/2006/main">
  <c r="A973" i="33" l="1"/>
  <c r="A1059" i="33" l="1"/>
  <c r="A1051" i="33"/>
  <c r="A1049" i="33"/>
  <c r="A1026" i="33"/>
  <c r="R965" i="33"/>
  <c r="J30" i="38" s="1"/>
  <c r="A96" i="33"/>
  <c r="A98" i="33"/>
  <c r="A101" i="33"/>
  <c r="A104" i="33"/>
  <c r="J99" i="33"/>
  <c r="N99" i="33" s="1"/>
  <c r="G99" i="33"/>
  <c r="G95" i="33"/>
  <c r="J121" i="33"/>
  <c r="N121" i="33" s="1"/>
  <c r="L99" i="33" l="1"/>
  <c r="P99" i="33"/>
  <c r="Q99" i="33"/>
  <c r="Q121" i="33"/>
  <c r="L121" i="33"/>
  <c r="P121" i="33"/>
  <c r="J1047" i="33"/>
  <c r="Q1047" i="33" s="1"/>
  <c r="J1046" i="33"/>
  <c r="N1046" i="33" s="1"/>
  <c r="J1045" i="33"/>
  <c r="Q1045" i="33" s="1"/>
  <c r="J1048" i="33"/>
  <c r="Q1048" i="33" s="1"/>
  <c r="J1035" i="33"/>
  <c r="Q1035" i="33" s="1"/>
  <c r="J1034" i="33"/>
  <c r="Q1034" i="33" s="1"/>
  <c r="J1037" i="33"/>
  <c r="Q1037" i="33" s="1"/>
  <c r="J1036" i="33"/>
  <c r="Q1036" i="33" s="1"/>
  <c r="J1039" i="33"/>
  <c r="Q1039" i="33" s="1"/>
  <c r="J1038" i="33"/>
  <c r="N1038" i="33" s="1"/>
  <c r="J1041" i="33"/>
  <c r="Q1041" i="33" s="1"/>
  <c r="J1040" i="33"/>
  <c r="Q1040" i="33" s="1"/>
  <c r="A203" i="33"/>
  <c r="J201" i="33"/>
  <c r="Q201" i="33" s="1"/>
  <c r="A171" i="33"/>
  <c r="A173" i="33"/>
  <c r="A180" i="33"/>
  <c r="J152" i="33"/>
  <c r="Q152" i="33" s="1"/>
  <c r="J153" i="33"/>
  <c r="Q153" i="33" s="1"/>
  <c r="A137" i="33"/>
  <c r="A142" i="33"/>
  <c r="J140" i="33"/>
  <c r="Q140" i="33" s="1"/>
  <c r="A149" i="33"/>
  <c r="A155" i="33"/>
  <c r="A161" i="33"/>
  <c r="J158" i="33"/>
  <c r="Q158" i="33" s="1"/>
  <c r="J170" i="33"/>
  <c r="Q170" i="33" s="1"/>
  <c r="J169" i="33"/>
  <c r="Q169" i="33" s="1"/>
  <c r="J164" i="33"/>
  <c r="Q164" i="33" s="1"/>
  <c r="J163" i="33"/>
  <c r="Q163" i="33" s="1"/>
  <c r="J162" i="33"/>
  <c r="Q162" i="33" s="1"/>
  <c r="A131" i="33"/>
  <c r="J148" i="33"/>
  <c r="Q148" i="33" s="1"/>
  <c r="J147" i="33"/>
  <c r="Q147" i="33" s="1"/>
  <c r="J136" i="33"/>
  <c r="Q136" i="33" s="1"/>
  <c r="J128" i="33"/>
  <c r="Q128" i="33" s="1"/>
  <c r="J127" i="33"/>
  <c r="N127" i="33" s="1"/>
  <c r="J126" i="33"/>
  <c r="Q126" i="33" s="1"/>
  <c r="J146" i="33"/>
  <c r="Q146" i="33" s="1"/>
  <c r="J145" i="33"/>
  <c r="N145" i="33" s="1"/>
  <c r="G191" i="33"/>
  <c r="G190" i="33"/>
  <c r="A187" i="33"/>
  <c r="A193" i="33"/>
  <c r="A74" i="33"/>
  <c r="A185" i="33"/>
  <c r="G184" i="33"/>
  <c r="G97" i="33"/>
  <c r="G50" i="33"/>
  <c r="A51" i="33"/>
  <c r="A47" i="33"/>
  <c r="J50" i="33"/>
  <c r="Q50" i="33" s="1"/>
  <c r="J49" i="33"/>
  <c r="Q49" i="33" s="1"/>
  <c r="J48" i="33"/>
  <c r="Q48" i="33" s="1"/>
  <c r="G103" i="33"/>
  <c r="J183" i="33"/>
  <c r="Q183" i="33" s="1"/>
  <c r="A113" i="33"/>
  <c r="J109" i="33"/>
  <c r="Q109" i="33" s="1"/>
  <c r="J108" i="33"/>
  <c r="Q108" i="33" s="1"/>
  <c r="J107" i="33"/>
  <c r="Q107" i="33" s="1"/>
  <c r="G172" i="33"/>
  <c r="J134" i="33"/>
  <c r="L134" i="33" s="1"/>
  <c r="J135" i="33"/>
  <c r="L135" i="33" s="1"/>
  <c r="J129" i="33"/>
  <c r="L129" i="33" s="1"/>
  <c r="J138" i="33"/>
  <c r="L138" i="33" s="1"/>
  <c r="J139" i="33"/>
  <c r="L139" i="33" s="1"/>
  <c r="J141" i="33"/>
  <c r="L141" i="33" s="1"/>
  <c r="J143" i="33"/>
  <c r="L143" i="33" s="1"/>
  <c r="J133" i="33"/>
  <c r="L133" i="33" s="1"/>
  <c r="J144" i="33"/>
  <c r="L144" i="33" s="1"/>
  <c r="J150" i="33"/>
  <c r="L150" i="33" s="1"/>
  <c r="J151" i="33"/>
  <c r="L151" i="33" s="1"/>
  <c r="J154" i="33"/>
  <c r="L154" i="33" s="1"/>
  <c r="J156" i="33"/>
  <c r="L156" i="33" s="1"/>
  <c r="J157" i="33"/>
  <c r="L157" i="33" s="1"/>
  <c r="J159" i="33"/>
  <c r="L159" i="33" s="1"/>
  <c r="J160" i="33"/>
  <c r="N160" i="33" s="1"/>
  <c r="J165" i="33"/>
  <c r="L165" i="33" s="1"/>
  <c r="J166" i="33"/>
  <c r="L166" i="33" s="1"/>
  <c r="J167" i="33"/>
  <c r="N167" i="33" s="1"/>
  <c r="J168" i="33"/>
  <c r="L168" i="33" s="1"/>
  <c r="J172" i="33"/>
  <c r="L172" i="33" s="1"/>
  <c r="J174" i="33"/>
  <c r="L174" i="33" s="1"/>
  <c r="J175" i="33"/>
  <c r="L175" i="33" s="1"/>
  <c r="J176" i="33"/>
  <c r="L176" i="33" s="1"/>
  <c r="J177" i="33"/>
  <c r="N177" i="33" s="1"/>
  <c r="J178" i="33"/>
  <c r="L178" i="33" s="1"/>
  <c r="J179" i="33"/>
  <c r="L179" i="33" s="1"/>
  <c r="J217" i="33"/>
  <c r="Q217" i="33" s="1"/>
  <c r="J216" i="33"/>
  <c r="Q216" i="33" s="1"/>
  <c r="J215" i="33"/>
  <c r="Q215" i="33" s="1"/>
  <c r="J219" i="33"/>
  <c r="Q219" i="33" s="1"/>
  <c r="J218" i="33"/>
  <c r="Q218" i="33" s="1"/>
  <c r="J214" i="33"/>
  <c r="Q214" i="33" s="1"/>
  <c r="J213" i="33"/>
  <c r="Q213" i="33" s="1"/>
  <c r="J212" i="33"/>
  <c r="Q212" i="33" s="1"/>
  <c r="A84" i="33"/>
  <c r="A89" i="33"/>
  <c r="J88" i="33"/>
  <c r="Q88" i="33" s="1"/>
  <c r="J87" i="33"/>
  <c r="Q87" i="33" s="1"/>
  <c r="G57" i="33"/>
  <c r="G56" i="33"/>
  <c r="G55" i="33"/>
  <c r="G54" i="33"/>
  <c r="G53" i="33"/>
  <c r="J204" i="33"/>
  <c r="L204" i="33" s="1"/>
  <c r="J205" i="33"/>
  <c r="L205" i="33" s="1"/>
  <c r="J206" i="33"/>
  <c r="N206" i="33" s="1"/>
  <c r="J208" i="33"/>
  <c r="L208" i="33" s="1"/>
  <c r="J209" i="33"/>
  <c r="N209" i="33" s="1"/>
  <c r="A198" i="33"/>
  <c r="A207" i="33"/>
  <c r="G848" i="33"/>
  <c r="G847" i="33"/>
  <c r="J72" i="33"/>
  <c r="L72" i="33" s="1"/>
  <c r="J75" i="33"/>
  <c r="L75" i="33" s="1"/>
  <c r="J73" i="33"/>
  <c r="L73" i="33" s="1"/>
  <c r="J77" i="33"/>
  <c r="N77" i="33" s="1"/>
  <c r="J78" i="33"/>
  <c r="P78" i="33" s="1"/>
  <c r="A62" i="33"/>
  <c r="J64" i="33"/>
  <c r="Q64" i="33" s="1"/>
  <c r="J63" i="33"/>
  <c r="Q63" i="33" s="1"/>
  <c r="J66" i="33"/>
  <c r="Q66" i="33" s="1"/>
  <c r="J65" i="33"/>
  <c r="Q65" i="33" s="1"/>
  <c r="J68" i="33"/>
  <c r="Q68" i="33" s="1"/>
  <c r="J67" i="33"/>
  <c r="Q67" i="33" s="1"/>
  <c r="J70" i="33"/>
  <c r="Q70" i="33" s="1"/>
  <c r="J69" i="33"/>
  <c r="Q69" i="33" s="1"/>
  <c r="A61" i="33"/>
  <c r="A76" i="33"/>
  <c r="A79" i="33"/>
  <c r="G52" i="33"/>
  <c r="G44" i="33"/>
  <c r="G42" i="33"/>
  <c r="J41" i="33"/>
  <c r="Q41" i="33" s="1"/>
  <c r="G41" i="33"/>
  <c r="G43" i="33"/>
  <c r="A123" i="33"/>
  <c r="J122" i="33"/>
  <c r="P122" i="33" s="1"/>
  <c r="A94" i="33"/>
  <c r="A116" i="33"/>
  <c r="A118" i="33"/>
  <c r="J95" i="33"/>
  <c r="L95" i="33" s="1"/>
  <c r="J97" i="33"/>
  <c r="L97" i="33" s="1"/>
  <c r="J100" i="33"/>
  <c r="P100" i="33" s="1"/>
  <c r="J102" i="33"/>
  <c r="P102" i="33" s="1"/>
  <c r="J103" i="33"/>
  <c r="L103" i="33" s="1"/>
  <c r="J105" i="33"/>
  <c r="P105" i="33" s="1"/>
  <c r="J106" i="33"/>
  <c r="N106" i="33" s="1"/>
  <c r="J114" i="33"/>
  <c r="P114" i="33" s="1"/>
  <c r="J115" i="33"/>
  <c r="L115" i="33" s="1"/>
  <c r="J110" i="33"/>
  <c r="L110" i="33" s="1"/>
  <c r="J111" i="33"/>
  <c r="N111" i="33" s="1"/>
  <c r="J112" i="33"/>
  <c r="P112" i="33" s="1"/>
  <c r="J117" i="33"/>
  <c r="L117" i="33" s="1"/>
  <c r="J85" i="33"/>
  <c r="L85" i="33" s="1"/>
  <c r="J86" i="33"/>
  <c r="L86" i="33" s="1"/>
  <c r="J90" i="33"/>
  <c r="L90" i="33" s="1"/>
  <c r="J119" i="33"/>
  <c r="P119" i="33" s="1"/>
  <c r="J120" i="33"/>
  <c r="N120" i="33" s="1"/>
  <c r="G846" i="33"/>
  <c r="G40" i="33"/>
  <c r="G39" i="33"/>
  <c r="G38" i="33"/>
  <c r="A45" i="33"/>
  <c r="J44" i="33"/>
  <c r="Q44" i="33" s="1"/>
  <c r="J43" i="33"/>
  <c r="N43" i="33" s="1"/>
  <c r="J42" i="33"/>
  <c r="Q42" i="33" s="1"/>
  <c r="J40" i="33"/>
  <c r="N40" i="33" s="1"/>
  <c r="J39" i="33"/>
  <c r="Q39" i="33" s="1"/>
  <c r="J38" i="33"/>
  <c r="Q38" i="33" s="1"/>
  <c r="G37" i="33"/>
  <c r="G36" i="33"/>
  <c r="G35" i="33"/>
  <c r="G34" i="33"/>
  <c r="G33" i="33"/>
  <c r="G32" i="33"/>
  <c r="G31" i="33"/>
  <c r="G30" i="33"/>
  <c r="G29" i="33"/>
  <c r="A25" i="33"/>
  <c r="A24" i="33"/>
  <c r="A954" i="33"/>
  <c r="A935" i="33"/>
  <c r="A955" i="33"/>
  <c r="J934" i="33"/>
  <c r="Q934" i="33" s="1"/>
  <c r="G876" i="33"/>
  <c r="G875" i="33"/>
  <c r="G873" i="33"/>
  <c r="G881" i="33"/>
  <c r="A880" i="33"/>
  <c r="J883" i="33"/>
  <c r="L883" i="33" s="1"/>
  <c r="J882" i="33"/>
  <c r="P882" i="33" s="1"/>
  <c r="J881" i="33"/>
  <c r="N881" i="33" s="1"/>
  <c r="A907" i="33"/>
  <c r="A904" i="33"/>
  <c r="J906" i="33"/>
  <c r="Q906" i="33" s="1"/>
  <c r="J905" i="33"/>
  <c r="Q905" i="33" s="1"/>
  <c r="A915" i="33"/>
  <c r="A919" i="33"/>
  <c r="J914" i="33"/>
  <c r="Q914" i="33" s="1"/>
  <c r="J913" i="33"/>
  <c r="Q913" i="33" s="1"/>
  <c r="J912" i="33"/>
  <c r="L912" i="33" s="1"/>
  <c r="G1013" i="33"/>
  <c r="J1014" i="33"/>
  <c r="Q1014" i="33" s="1"/>
  <c r="J1013" i="33"/>
  <c r="Q1013" i="33" s="1"/>
  <c r="J1012" i="33"/>
  <c r="P1012" i="33" s="1"/>
  <c r="A1011" i="33"/>
  <c r="G910" i="33"/>
  <c r="G877" i="33"/>
  <c r="J933" i="33"/>
  <c r="N933" i="33" s="1"/>
  <c r="J932" i="33"/>
  <c r="Q932" i="33" s="1"/>
  <c r="J931" i="33"/>
  <c r="N931" i="33" s="1"/>
  <c r="J929" i="33"/>
  <c r="Q929" i="33" s="1"/>
  <c r="J928" i="33"/>
  <c r="Q928" i="33" s="1"/>
  <c r="J927" i="33"/>
  <c r="Q927" i="33" s="1"/>
  <c r="G924" i="33"/>
  <c r="J925" i="33"/>
  <c r="Q925" i="33" s="1"/>
  <c r="J924" i="33"/>
  <c r="N924" i="33" s="1"/>
  <c r="G923" i="33"/>
  <c r="J930" i="33"/>
  <c r="Q930" i="33" s="1"/>
  <c r="J926" i="33"/>
  <c r="N926" i="33" s="1"/>
  <c r="G922" i="33"/>
  <c r="G885" i="33"/>
  <c r="A887" i="33"/>
  <c r="J885" i="33"/>
  <c r="N885" i="33" s="1"/>
  <c r="G872" i="33"/>
  <c r="G896" i="33"/>
  <c r="A986" i="33"/>
  <c r="G892" i="33"/>
  <c r="A894" i="33"/>
  <c r="J892" i="33"/>
  <c r="Q892" i="33" s="1"/>
  <c r="J884" i="33"/>
  <c r="Q884" i="33" s="1"/>
  <c r="A984" i="33"/>
  <c r="A989" i="33"/>
  <c r="A976" i="33"/>
  <c r="A975" i="33"/>
  <c r="G891" i="33"/>
  <c r="A889" i="33"/>
  <c r="A898" i="33"/>
  <c r="A900" i="33"/>
  <c r="A902" i="33"/>
  <c r="A878" i="33"/>
  <c r="A58" i="33"/>
  <c r="A28" i="33"/>
  <c r="G22" i="33"/>
  <c r="G871" i="33"/>
  <c r="A855" i="33"/>
  <c r="J899" i="33"/>
  <c r="Q899" i="33" s="1"/>
  <c r="A867" i="33"/>
  <c r="J866" i="33"/>
  <c r="L866" i="33" s="1"/>
  <c r="J865" i="33"/>
  <c r="P865" i="33" s="1"/>
  <c r="J864" i="33"/>
  <c r="Q864" i="33" s="1"/>
  <c r="J863" i="33"/>
  <c r="Q863" i="33" s="1"/>
  <c r="J862" i="33"/>
  <c r="Q862" i="33" s="1"/>
  <c r="J861" i="33"/>
  <c r="P861" i="33" s="1"/>
  <c r="J860" i="33"/>
  <c r="Q860" i="33" s="1"/>
  <c r="J859" i="33"/>
  <c r="Q859" i="33" s="1"/>
  <c r="J858" i="33"/>
  <c r="Q858" i="33" s="1"/>
  <c r="J857" i="33"/>
  <c r="P857" i="33" s="1"/>
  <c r="J856" i="33"/>
  <c r="Q856" i="33" s="1"/>
  <c r="A854" i="33"/>
  <c r="A853" i="33"/>
  <c r="A679" i="33"/>
  <c r="J878" i="33"/>
  <c r="P878" i="33" s="1"/>
  <c r="J877" i="33"/>
  <c r="Q877" i="33" s="1"/>
  <c r="J876" i="33"/>
  <c r="Q876" i="33" s="1"/>
  <c r="J875" i="33"/>
  <c r="N875" i="33" s="1"/>
  <c r="J874" i="33"/>
  <c r="Q874" i="33" s="1"/>
  <c r="J873" i="33"/>
  <c r="Q873" i="33" s="1"/>
  <c r="J872" i="33"/>
  <c r="Q872" i="33" s="1"/>
  <c r="J871" i="33"/>
  <c r="N871" i="33" s="1"/>
  <c r="A870" i="33"/>
  <c r="A869" i="33"/>
  <c r="A868" i="33"/>
  <c r="J33" i="33"/>
  <c r="N33" i="33" s="1"/>
  <c r="J34" i="33"/>
  <c r="L34" i="33" s="1"/>
  <c r="J35" i="33"/>
  <c r="L35" i="33" s="1"/>
  <c r="J36" i="33"/>
  <c r="P36" i="33" s="1"/>
  <c r="J37" i="33"/>
  <c r="N37" i="33" s="1"/>
  <c r="A964" i="33"/>
  <c r="A852" i="33"/>
  <c r="A851" i="33"/>
  <c r="N1045" i="33" l="1"/>
  <c r="N1047" i="33"/>
  <c r="P1046" i="33"/>
  <c r="L1048" i="33"/>
  <c r="N1048" i="33"/>
  <c r="L1047" i="33"/>
  <c r="P1045" i="33"/>
  <c r="L1045" i="33"/>
  <c r="Q1046" i="33"/>
  <c r="L1034" i="33"/>
  <c r="P1048" i="33"/>
  <c r="L1046" i="33"/>
  <c r="P1047" i="33"/>
  <c r="L1036" i="33"/>
  <c r="L1039" i="33"/>
  <c r="N1036" i="33"/>
  <c r="N1034" i="33"/>
  <c r="P1036" i="33"/>
  <c r="P1034" i="33"/>
  <c r="L1035" i="33"/>
  <c r="N1035" i="33"/>
  <c r="P1035" i="33"/>
  <c r="N1039" i="33"/>
  <c r="L1037" i="33"/>
  <c r="N201" i="33"/>
  <c r="L1040" i="33"/>
  <c r="N1037" i="33"/>
  <c r="N1040" i="33"/>
  <c r="P1037" i="33"/>
  <c r="P1038" i="33"/>
  <c r="Q1038" i="33"/>
  <c r="L1038" i="33"/>
  <c r="P1039" i="33"/>
  <c r="P1040" i="33"/>
  <c r="L1041" i="33"/>
  <c r="L201" i="33"/>
  <c r="N1041" i="33"/>
  <c r="P1041" i="33"/>
  <c r="P201" i="33"/>
  <c r="L152" i="33"/>
  <c r="L153" i="33"/>
  <c r="N152" i="33"/>
  <c r="P152" i="33"/>
  <c r="N153" i="33"/>
  <c r="P153" i="33"/>
  <c r="L140" i="33"/>
  <c r="L158" i="33"/>
  <c r="N140" i="33"/>
  <c r="P140" i="33"/>
  <c r="P169" i="33"/>
  <c r="P162" i="33"/>
  <c r="N158" i="33"/>
  <c r="L169" i="33"/>
  <c r="L170" i="33"/>
  <c r="P158" i="33"/>
  <c r="P163" i="33"/>
  <c r="N169" i="33"/>
  <c r="L164" i="33"/>
  <c r="L163" i="33"/>
  <c r="N170" i="33"/>
  <c r="P170" i="33"/>
  <c r="L162" i="33"/>
  <c r="N163" i="33"/>
  <c r="N162" i="33"/>
  <c r="N164" i="33"/>
  <c r="P164" i="33"/>
  <c r="L148" i="33"/>
  <c r="N148" i="33"/>
  <c r="P148" i="33"/>
  <c r="L147" i="33"/>
  <c r="P147" i="33"/>
  <c r="N147" i="33"/>
  <c r="L136" i="33"/>
  <c r="P136" i="33"/>
  <c r="N136" i="33"/>
  <c r="P127" i="33"/>
  <c r="L146" i="33"/>
  <c r="L127" i="33"/>
  <c r="L128" i="33"/>
  <c r="P145" i="33"/>
  <c r="Q127" i="33"/>
  <c r="N128" i="33"/>
  <c r="P128" i="33"/>
  <c r="L126" i="33"/>
  <c r="Q145" i="33"/>
  <c r="N146" i="33"/>
  <c r="N126" i="33"/>
  <c r="P126" i="33"/>
  <c r="L145" i="33"/>
  <c r="P146" i="33"/>
  <c r="Q135" i="33"/>
  <c r="N176" i="33"/>
  <c r="L50" i="33"/>
  <c r="P50" i="33"/>
  <c r="N49" i="33"/>
  <c r="P49" i="33"/>
  <c r="L49" i="33"/>
  <c r="L48" i="33"/>
  <c r="P48" i="33"/>
  <c r="Q176" i="33"/>
  <c r="N48" i="33"/>
  <c r="N50" i="33"/>
  <c r="Q159" i="33"/>
  <c r="L183" i="33"/>
  <c r="N183" i="33"/>
  <c r="Q165" i="33"/>
  <c r="L108" i="33"/>
  <c r="P183" i="33"/>
  <c r="N159" i="33"/>
  <c r="P135" i="33"/>
  <c r="P154" i="33"/>
  <c r="N135" i="33"/>
  <c r="N108" i="33"/>
  <c r="L107" i="33"/>
  <c r="P108" i="33"/>
  <c r="Q177" i="33"/>
  <c r="Q160" i="33"/>
  <c r="L109" i="33"/>
  <c r="P107" i="33"/>
  <c r="Q179" i="33"/>
  <c r="P177" i="33"/>
  <c r="Q167" i="33"/>
  <c r="Q166" i="33"/>
  <c r="P160" i="33"/>
  <c r="Q150" i="33"/>
  <c r="N107" i="33"/>
  <c r="N109" i="33"/>
  <c r="L177" i="33"/>
  <c r="P167" i="33"/>
  <c r="P166" i="33"/>
  <c r="L160" i="33"/>
  <c r="Q151" i="33"/>
  <c r="Q133" i="33"/>
  <c r="Q141" i="33"/>
  <c r="Q134" i="33"/>
  <c r="P109" i="33"/>
  <c r="P219" i="33"/>
  <c r="L167" i="33"/>
  <c r="N166" i="33"/>
  <c r="P151" i="33"/>
  <c r="P133" i="33"/>
  <c r="N141" i="33"/>
  <c r="P134" i="33"/>
  <c r="P216" i="33"/>
  <c r="P179" i="33"/>
  <c r="Q168" i="33"/>
  <c r="P165" i="33"/>
  <c r="N154" i="33"/>
  <c r="Q144" i="33"/>
  <c r="Q175" i="33"/>
  <c r="Q157" i="33"/>
  <c r="P144" i="33"/>
  <c r="Q139" i="33"/>
  <c r="P215" i="33"/>
  <c r="Q178" i="33"/>
  <c r="P176" i="33"/>
  <c r="P175" i="33"/>
  <c r="P159" i="33"/>
  <c r="P157" i="33"/>
  <c r="Q154" i="33"/>
  <c r="N144" i="33"/>
  <c r="P141" i="33"/>
  <c r="P139" i="33"/>
  <c r="Q138" i="33"/>
  <c r="Q172" i="33"/>
  <c r="P172" i="33"/>
  <c r="N172" i="33"/>
  <c r="Q174" i="33"/>
  <c r="Q129" i="33"/>
  <c r="N179" i="33"/>
  <c r="P178" i="33"/>
  <c r="N175" i="33"/>
  <c r="P174" i="33"/>
  <c r="P168" i="33"/>
  <c r="N165" i="33"/>
  <c r="N157" i="33"/>
  <c r="P156" i="33"/>
  <c r="N151" i="33"/>
  <c r="P150" i="33"/>
  <c r="N133" i="33"/>
  <c r="P143" i="33"/>
  <c r="N139" i="33"/>
  <c r="P138" i="33"/>
  <c r="P129" i="33"/>
  <c r="N134" i="33"/>
  <c r="Q156" i="33"/>
  <c r="Q143" i="33"/>
  <c r="N178" i="33"/>
  <c r="N174" i="33"/>
  <c r="N168" i="33"/>
  <c r="N156" i="33"/>
  <c r="N150" i="33"/>
  <c r="N143" i="33"/>
  <c r="N138" i="33"/>
  <c r="N129" i="33"/>
  <c r="L218" i="33"/>
  <c r="L216" i="33"/>
  <c r="L217" i="33"/>
  <c r="L219" i="33"/>
  <c r="L215" i="33"/>
  <c r="N216" i="33"/>
  <c r="P214" i="33"/>
  <c r="P218" i="33"/>
  <c r="N219" i="33"/>
  <c r="N215" i="33"/>
  <c r="N217" i="33"/>
  <c r="P217" i="33"/>
  <c r="P213" i="33"/>
  <c r="N218" i="33"/>
  <c r="N212" i="33"/>
  <c r="L214" i="33"/>
  <c r="N214" i="33"/>
  <c r="P212" i="33"/>
  <c r="L212" i="33"/>
  <c r="L213" i="33"/>
  <c r="N213" i="33"/>
  <c r="P75" i="33"/>
  <c r="L87" i="33"/>
  <c r="N87" i="33"/>
  <c r="P87" i="33"/>
  <c r="L88" i="33"/>
  <c r="N88" i="33"/>
  <c r="P88" i="33"/>
  <c r="P204" i="33"/>
  <c r="Q75" i="33"/>
  <c r="Q205" i="33"/>
  <c r="Q204" i="33"/>
  <c r="Q209" i="33"/>
  <c r="P205" i="33"/>
  <c r="L209" i="33"/>
  <c r="Q206" i="33"/>
  <c r="N205" i="33"/>
  <c r="Q103" i="33"/>
  <c r="N75" i="33"/>
  <c r="P103" i="33"/>
  <c r="L64" i="33"/>
  <c r="L206" i="33"/>
  <c r="N103" i="33"/>
  <c r="Q77" i="33"/>
  <c r="P72" i="33"/>
  <c r="N208" i="33"/>
  <c r="Q78" i="33"/>
  <c r="P77" i="33"/>
  <c r="P209" i="33"/>
  <c r="Q208" i="33"/>
  <c r="N204" i="33"/>
  <c r="N78" i="33"/>
  <c r="L77" i="33"/>
  <c r="Q72" i="33"/>
  <c r="P208" i="33"/>
  <c r="P206" i="33"/>
  <c r="Q73" i="33"/>
  <c r="L78" i="33"/>
  <c r="P73" i="33"/>
  <c r="N72" i="33"/>
  <c r="N73" i="33"/>
  <c r="L67" i="33"/>
  <c r="P65" i="33"/>
  <c r="L65" i="33"/>
  <c r="L63" i="33"/>
  <c r="N63" i="33"/>
  <c r="P63" i="33"/>
  <c r="P67" i="33"/>
  <c r="N64" i="33"/>
  <c r="P64" i="33"/>
  <c r="L69" i="33"/>
  <c r="N65" i="33"/>
  <c r="L66" i="33"/>
  <c r="P69" i="33"/>
  <c r="N66" i="33"/>
  <c r="P66" i="33"/>
  <c r="N67" i="33"/>
  <c r="L68" i="33"/>
  <c r="Q115" i="33"/>
  <c r="N68" i="33"/>
  <c r="P115" i="33"/>
  <c r="P68" i="33"/>
  <c r="N115" i="33"/>
  <c r="N69" i="33"/>
  <c r="L70" i="33"/>
  <c r="L41" i="33"/>
  <c r="N70" i="33"/>
  <c r="P70" i="33"/>
  <c r="Q119" i="33"/>
  <c r="Q90" i="33"/>
  <c r="Q111" i="33"/>
  <c r="Q106" i="33"/>
  <c r="Q105" i="33"/>
  <c r="N41" i="33"/>
  <c r="L119" i="33"/>
  <c r="L111" i="33"/>
  <c r="P106" i="33"/>
  <c r="P41" i="33"/>
  <c r="L120" i="33"/>
  <c r="N112" i="33"/>
  <c r="L106" i="33"/>
  <c r="L43" i="33"/>
  <c r="P42" i="33"/>
  <c r="Q122" i="33"/>
  <c r="L40" i="33"/>
  <c r="L44" i="33"/>
  <c r="N119" i="33"/>
  <c r="P90" i="33"/>
  <c r="Q85" i="33"/>
  <c r="Q112" i="33"/>
  <c r="P111" i="33"/>
  <c r="N105" i="33"/>
  <c r="L122" i="33"/>
  <c r="P44" i="33"/>
  <c r="Q86" i="33"/>
  <c r="Q114" i="33"/>
  <c r="Q102" i="33"/>
  <c r="Q100" i="33"/>
  <c r="Q97" i="33"/>
  <c r="N122" i="33"/>
  <c r="L42" i="33"/>
  <c r="P43" i="33"/>
  <c r="P86" i="33"/>
  <c r="N114" i="33"/>
  <c r="N102" i="33"/>
  <c r="N100" i="33"/>
  <c r="Q117" i="33"/>
  <c r="Q95" i="33"/>
  <c r="P117" i="33"/>
  <c r="L112" i="33"/>
  <c r="P110" i="33"/>
  <c r="L114" i="33"/>
  <c r="L105" i="33"/>
  <c r="L102" i="33"/>
  <c r="L100" i="33"/>
  <c r="P97" i="33"/>
  <c r="P95" i="33"/>
  <c r="N117" i="33"/>
  <c r="N110" i="33"/>
  <c r="N97" i="33"/>
  <c r="N95" i="33"/>
  <c r="Q110" i="33"/>
  <c r="N90" i="33"/>
  <c r="N86" i="33"/>
  <c r="P85" i="33"/>
  <c r="N85" i="33"/>
  <c r="P120" i="33"/>
  <c r="Q120" i="33"/>
  <c r="P40" i="33"/>
  <c r="L39" i="33"/>
  <c r="L38" i="33"/>
  <c r="Q40" i="33"/>
  <c r="N42" i="33"/>
  <c r="Q43" i="33"/>
  <c r="N44" i="33"/>
  <c r="P38" i="33"/>
  <c r="N38" i="33"/>
  <c r="N39" i="33"/>
  <c r="P39" i="33"/>
  <c r="P934" i="33"/>
  <c r="L934" i="33"/>
  <c r="N934" i="33"/>
  <c r="P905" i="33"/>
  <c r="P930" i="33"/>
  <c r="P912" i="33"/>
  <c r="L905" i="33"/>
  <c r="N912" i="33"/>
  <c r="Q912" i="33"/>
  <c r="N905" i="33"/>
  <c r="L882" i="33"/>
  <c r="L913" i="33"/>
  <c r="N883" i="33"/>
  <c r="P913" i="33"/>
  <c r="P883" i="33"/>
  <c r="Q883" i="33"/>
  <c r="N882" i="33"/>
  <c r="Q882" i="33"/>
  <c r="L881" i="33"/>
  <c r="P881" i="33"/>
  <c r="Q881" i="33"/>
  <c r="L906" i="33"/>
  <c r="N906" i="33"/>
  <c r="P906" i="33"/>
  <c r="L914" i="33"/>
  <c r="N914" i="33"/>
  <c r="P914" i="33"/>
  <c r="N913" i="33"/>
  <c r="Q1012" i="33"/>
  <c r="R1009" i="33" s="1"/>
  <c r="J69" i="38" s="1"/>
  <c r="P924" i="33"/>
  <c r="P932" i="33"/>
  <c r="P1013" i="33"/>
  <c r="N1012" i="33"/>
  <c r="L1013" i="33"/>
  <c r="N930" i="33"/>
  <c r="N1013" i="33"/>
  <c r="L1012" i="33"/>
  <c r="L1014" i="33"/>
  <c r="N1014" i="33"/>
  <c r="P1014" i="33"/>
  <c r="Q931" i="33"/>
  <c r="P933" i="33"/>
  <c r="L932" i="33"/>
  <c r="N932" i="33"/>
  <c r="P931" i="33"/>
  <c r="Q933" i="33"/>
  <c r="L931" i="33"/>
  <c r="L933" i="33"/>
  <c r="L930" i="33"/>
  <c r="L928" i="33"/>
  <c r="N928" i="33"/>
  <c r="P928" i="33"/>
  <c r="P927" i="33"/>
  <c r="L927" i="33"/>
  <c r="N927" i="33"/>
  <c r="L929" i="33"/>
  <c r="N929" i="33"/>
  <c r="P929" i="33"/>
  <c r="P926" i="33"/>
  <c r="Q924" i="33"/>
  <c r="L925" i="33"/>
  <c r="N925" i="33"/>
  <c r="L924" i="33"/>
  <c r="P925" i="33"/>
  <c r="Q926" i="33"/>
  <c r="L926" i="33"/>
  <c r="P884" i="33"/>
  <c r="Q885" i="33"/>
  <c r="Q857" i="33"/>
  <c r="P885" i="33"/>
  <c r="L885" i="33"/>
  <c r="L892" i="33"/>
  <c r="N892" i="33"/>
  <c r="P892" i="33"/>
  <c r="L884" i="33"/>
  <c r="N884" i="33"/>
  <c r="L875" i="33"/>
  <c r="Q875" i="33"/>
  <c r="Q37" i="33"/>
  <c r="L857" i="33"/>
  <c r="N860" i="33"/>
  <c r="P866" i="33"/>
  <c r="Q866" i="33"/>
  <c r="L856" i="33"/>
  <c r="P860" i="33"/>
  <c r="N866" i="33"/>
  <c r="N35" i="33"/>
  <c r="L865" i="33"/>
  <c r="Q865" i="33"/>
  <c r="L871" i="33"/>
  <c r="Q34" i="33"/>
  <c r="P871" i="33"/>
  <c r="Q871" i="33"/>
  <c r="N864" i="33"/>
  <c r="L864" i="33"/>
  <c r="P864" i="33"/>
  <c r="L862" i="33"/>
  <c r="N862" i="33"/>
  <c r="P862" i="33"/>
  <c r="Q861" i="33"/>
  <c r="L861" i="33"/>
  <c r="L860" i="33"/>
  <c r="N899" i="33"/>
  <c r="L899" i="33"/>
  <c r="P899" i="33"/>
  <c r="L858" i="33"/>
  <c r="N858" i="33"/>
  <c r="P858" i="33"/>
  <c r="N856" i="33"/>
  <c r="P856" i="33"/>
  <c r="N857" i="33"/>
  <c r="N861" i="33"/>
  <c r="N865" i="33"/>
  <c r="L859" i="33"/>
  <c r="L863" i="33"/>
  <c r="N859" i="33"/>
  <c r="N863" i="33"/>
  <c r="P859" i="33"/>
  <c r="P863" i="33"/>
  <c r="N877" i="33"/>
  <c r="P875" i="33"/>
  <c r="L37" i="33"/>
  <c r="L33" i="33"/>
  <c r="L36" i="33"/>
  <c r="L874" i="33"/>
  <c r="P35" i="33"/>
  <c r="N873" i="33"/>
  <c r="P34" i="33"/>
  <c r="N874" i="33"/>
  <c r="N36" i="33"/>
  <c r="P874" i="33"/>
  <c r="Q878" i="33"/>
  <c r="L873" i="33"/>
  <c r="L877" i="33"/>
  <c r="P873" i="33"/>
  <c r="L876" i="33"/>
  <c r="P877" i="33"/>
  <c r="N872" i="33"/>
  <c r="N876" i="33"/>
  <c r="P872" i="33"/>
  <c r="P876" i="33"/>
  <c r="L878" i="33"/>
  <c r="L872" i="33"/>
  <c r="N878" i="33"/>
  <c r="P37" i="33"/>
  <c r="N34" i="33"/>
  <c r="Q35" i="33"/>
  <c r="Q33" i="33"/>
  <c r="Q36" i="33"/>
  <c r="P33" i="33"/>
  <c r="A997" i="33"/>
  <c r="A993" i="33"/>
  <c r="G1007" i="33"/>
  <c r="G1006" i="33"/>
  <c r="G1003" i="33"/>
  <c r="A1008" i="33"/>
  <c r="G1002" i="33"/>
  <c r="G1001" i="33"/>
  <c r="G988" i="33"/>
  <c r="J988" i="33"/>
  <c r="L988" i="33" s="1"/>
  <c r="G987" i="33"/>
  <c r="G982" i="33"/>
  <c r="G980" i="33"/>
  <c r="J979" i="33"/>
  <c r="Q979" i="33" s="1"/>
  <c r="G979" i="33"/>
  <c r="J978" i="33"/>
  <c r="N978" i="33" s="1"/>
  <c r="J980" i="33"/>
  <c r="P980" i="33" s="1"/>
  <c r="J981" i="33"/>
  <c r="L981" i="33" s="1"/>
  <c r="J982" i="33"/>
  <c r="Q982" i="33" s="1"/>
  <c r="J983" i="33"/>
  <c r="P983" i="33" s="1"/>
  <c r="J985" i="33"/>
  <c r="L985" i="33" s="1"/>
  <c r="J987" i="33"/>
  <c r="N987" i="33" s="1"/>
  <c r="J977" i="33"/>
  <c r="N977" i="33" s="1"/>
  <c r="G977" i="33"/>
  <c r="G978" i="33"/>
  <c r="R853" i="33" l="1"/>
  <c r="R868" i="33"/>
  <c r="R92" i="33"/>
  <c r="P982" i="33"/>
  <c r="L983" i="33"/>
  <c r="L980" i="33"/>
  <c r="N982" i="33"/>
  <c r="L982" i="33"/>
  <c r="Q978" i="33"/>
  <c r="L978" i="33"/>
  <c r="P977" i="33"/>
  <c r="P988" i="33"/>
  <c r="N983" i="33"/>
  <c r="Q980" i="33"/>
  <c r="P979" i="33"/>
  <c r="N988" i="33"/>
  <c r="Q988" i="33"/>
  <c r="Q985" i="33"/>
  <c r="Q983" i="33"/>
  <c r="L979" i="33"/>
  <c r="N979" i="33"/>
  <c r="Q981" i="33"/>
  <c r="P981" i="33"/>
  <c r="N981" i="33"/>
  <c r="P987" i="33"/>
  <c r="L987" i="33"/>
  <c r="N980" i="33"/>
  <c r="N985" i="33"/>
  <c r="P978" i="33"/>
  <c r="P985" i="33"/>
  <c r="Q987" i="33"/>
  <c r="Q977" i="33"/>
  <c r="L977" i="33"/>
  <c r="R974" i="33" l="1"/>
  <c r="J40" i="38" s="1"/>
  <c r="A246" i="33"/>
  <c r="A247" i="33"/>
  <c r="A248" i="33"/>
  <c r="A252" i="33"/>
  <c r="A262" i="33"/>
  <c r="A264" i="33"/>
  <c r="A266" i="33"/>
  <c r="A267" i="33"/>
  <c r="A268" i="33"/>
  <c r="A273" i="33"/>
  <c r="A276" i="33"/>
  <c r="A282" i="33"/>
  <c r="A283" i="33"/>
  <c r="A290" i="33"/>
  <c r="A293" i="33"/>
  <c r="A295" i="33"/>
  <c r="A323" i="33"/>
  <c r="A327" i="33"/>
  <c r="A333" i="33"/>
  <c r="A334" i="33"/>
  <c r="A335" i="33"/>
  <c r="A340" i="33"/>
  <c r="A351" i="33"/>
  <c r="A352" i="33"/>
  <c r="A359" i="33"/>
  <c r="A363" i="33"/>
  <c r="A365" i="33"/>
  <c r="A386" i="33"/>
  <c r="A245" i="33"/>
  <c r="J249" i="33"/>
  <c r="L249" i="33" s="1"/>
  <c r="J250" i="33"/>
  <c r="Q250" i="33" s="1"/>
  <c r="J251" i="33"/>
  <c r="L251" i="33" s="1"/>
  <c r="J253" i="33"/>
  <c r="N253" i="33" s="1"/>
  <c r="J254" i="33"/>
  <c r="Q254" i="33" s="1"/>
  <c r="J255" i="33"/>
  <c r="L255" i="33" s="1"/>
  <c r="J256" i="33"/>
  <c r="L256" i="33" s="1"/>
  <c r="J257" i="33"/>
  <c r="N257" i="33" s="1"/>
  <c r="J258" i="33"/>
  <c r="Q258" i="33" s="1"/>
  <c r="J259" i="33"/>
  <c r="L259" i="33" s="1"/>
  <c r="J260" i="33"/>
  <c r="L260" i="33" s="1"/>
  <c r="J261" i="33"/>
  <c r="N261" i="33" s="1"/>
  <c r="J263" i="33"/>
  <c r="L263" i="33" s="1"/>
  <c r="J265" i="33"/>
  <c r="N265" i="33" s="1"/>
  <c r="J269" i="33"/>
  <c r="N269" i="33" s="1"/>
  <c r="J270" i="33"/>
  <c r="Q270" i="33" s="1"/>
  <c r="J271" i="33"/>
  <c r="L271" i="33" s="1"/>
  <c r="J272" i="33"/>
  <c r="L272" i="33" s="1"/>
  <c r="J274" i="33"/>
  <c r="Q274" i="33" s="1"/>
  <c r="J275" i="33"/>
  <c r="L275" i="33" s="1"/>
  <c r="J277" i="33"/>
  <c r="N277" i="33" s="1"/>
  <c r="J278" i="33"/>
  <c r="Q278" i="33" s="1"/>
  <c r="J279" i="33"/>
  <c r="L279" i="33" s="1"/>
  <c r="J280" i="33"/>
  <c r="L280" i="33" s="1"/>
  <c r="J281" i="33"/>
  <c r="N281" i="33" s="1"/>
  <c r="J284" i="33"/>
  <c r="P284" i="33" s="1"/>
  <c r="J285" i="33"/>
  <c r="L285" i="33" s="1"/>
  <c r="J286" i="33"/>
  <c r="Q286" i="33" s="1"/>
  <c r="J287" i="33"/>
  <c r="N287" i="33" s="1"/>
  <c r="J288" i="33"/>
  <c r="P288" i="33" s="1"/>
  <c r="J289" i="33"/>
  <c r="N289" i="33" s="1"/>
  <c r="J291" i="33"/>
  <c r="N291" i="33" s="1"/>
  <c r="J292" i="33"/>
  <c r="P292" i="33" s="1"/>
  <c r="J294" i="33"/>
  <c r="Q294" i="33" s="1"/>
  <c r="J296" i="33"/>
  <c r="P296" i="33" s="1"/>
  <c r="J297" i="33"/>
  <c r="P297" i="33" s="1"/>
  <c r="J298" i="33"/>
  <c r="Q298" i="33" s="1"/>
  <c r="J299" i="33"/>
  <c r="N299" i="33" s="1"/>
  <c r="J300" i="33"/>
  <c r="P300" i="33" s="1"/>
  <c r="J301" i="33"/>
  <c r="N301" i="33" s="1"/>
  <c r="J302" i="33"/>
  <c r="Q302" i="33" s="1"/>
  <c r="J303" i="33"/>
  <c r="N303" i="33" s="1"/>
  <c r="J304" i="33"/>
  <c r="P304" i="33" s="1"/>
  <c r="J305" i="33"/>
  <c r="L305" i="33" s="1"/>
  <c r="J306" i="33"/>
  <c r="Q306" i="33" s="1"/>
  <c r="J307" i="33"/>
  <c r="N307" i="33" s="1"/>
  <c r="J308" i="33"/>
  <c r="P308" i="33" s="1"/>
  <c r="J309" i="33"/>
  <c r="P309" i="33" s="1"/>
  <c r="J310" i="33"/>
  <c r="Q310" i="33" s="1"/>
  <c r="J311" i="33"/>
  <c r="N311" i="33" s="1"/>
  <c r="J312" i="33"/>
  <c r="P312" i="33" s="1"/>
  <c r="J313" i="33"/>
  <c r="L313" i="33" s="1"/>
  <c r="J314" i="33"/>
  <c r="Q314" i="33" s="1"/>
  <c r="J315" i="33"/>
  <c r="N315" i="33" s="1"/>
  <c r="J316" i="33"/>
  <c r="P316" i="33" s="1"/>
  <c r="J317" i="33"/>
  <c r="N317" i="33" s="1"/>
  <c r="J318" i="33"/>
  <c r="Q318" i="33" s="1"/>
  <c r="J319" i="33"/>
  <c r="N319" i="33" s="1"/>
  <c r="J320" i="33"/>
  <c r="P320" i="33" s="1"/>
  <c r="J321" i="33"/>
  <c r="L321" i="33" s="1"/>
  <c r="J322" i="33"/>
  <c r="Q322" i="33" s="1"/>
  <c r="J324" i="33"/>
  <c r="P324" i="33" s="1"/>
  <c r="J325" i="33"/>
  <c r="L325" i="33" s="1"/>
  <c r="J326" i="33"/>
  <c r="Q326" i="33" s="1"/>
  <c r="J328" i="33"/>
  <c r="P328" i="33" s="1"/>
  <c r="J329" i="33"/>
  <c r="P329" i="33" s="1"/>
  <c r="J330" i="33"/>
  <c r="Q330" i="33" s="1"/>
  <c r="J331" i="33"/>
  <c r="N331" i="33" s="1"/>
  <c r="J332" i="33"/>
  <c r="P332" i="33" s="1"/>
  <c r="J336" i="33"/>
  <c r="L336" i="33" s="1"/>
  <c r="J337" i="33"/>
  <c r="P337" i="33" s="1"/>
  <c r="J338" i="33"/>
  <c r="Q338" i="33" s="1"/>
  <c r="J339" i="33"/>
  <c r="N339" i="33" s="1"/>
  <c r="J341" i="33"/>
  <c r="L341" i="33" s="1"/>
  <c r="J342" i="33"/>
  <c r="J343" i="33"/>
  <c r="N343" i="33" s="1"/>
  <c r="J344" i="33"/>
  <c r="P344" i="33" s="1"/>
  <c r="J345" i="33"/>
  <c r="N345" i="33" s="1"/>
  <c r="J346" i="33"/>
  <c r="Q346" i="33" s="1"/>
  <c r="J347" i="33"/>
  <c r="N347" i="33" s="1"/>
  <c r="J348" i="33"/>
  <c r="P348" i="33" s="1"/>
  <c r="J349" i="33"/>
  <c r="L349" i="33" s="1"/>
  <c r="J350" i="33"/>
  <c r="J353" i="33"/>
  <c r="J354" i="33"/>
  <c r="Q354" i="33" s="1"/>
  <c r="J355" i="33"/>
  <c r="N355" i="33" s="1"/>
  <c r="J356" i="33"/>
  <c r="J357" i="33"/>
  <c r="Q357" i="33" s="1"/>
  <c r="J358" i="33"/>
  <c r="P358" i="33" s="1"/>
  <c r="J360" i="33"/>
  <c r="L360" i="33" s="1"/>
  <c r="J361" i="33"/>
  <c r="L361" i="33" s="1"/>
  <c r="J362" i="33"/>
  <c r="N362" i="33" s="1"/>
  <c r="J364" i="33"/>
  <c r="L364" i="33" s="1"/>
  <c r="J366" i="33"/>
  <c r="N366" i="33" s="1"/>
  <c r="J367" i="33"/>
  <c r="N367" i="33" s="1"/>
  <c r="J368" i="33"/>
  <c r="L368" i="33" s="1"/>
  <c r="J369" i="33"/>
  <c r="L369" i="33" s="1"/>
  <c r="J370" i="33"/>
  <c r="N370" i="33" s="1"/>
  <c r="J371" i="33"/>
  <c r="Q371" i="33" s="1"/>
  <c r="J372" i="33"/>
  <c r="L372" i="33" s="1"/>
  <c r="J373" i="33"/>
  <c r="P373" i="33" s="1"/>
  <c r="J374" i="33"/>
  <c r="N374" i="33" s="1"/>
  <c r="J375" i="33"/>
  <c r="N375" i="33" s="1"/>
  <c r="J376" i="33"/>
  <c r="L376" i="33" s="1"/>
  <c r="J377" i="33"/>
  <c r="L377" i="33" s="1"/>
  <c r="J378" i="33"/>
  <c r="N378" i="33" s="1"/>
  <c r="J379" i="33"/>
  <c r="Q379" i="33" s="1"/>
  <c r="J380" i="33"/>
  <c r="L380" i="33" s="1"/>
  <c r="J381" i="33"/>
  <c r="P381" i="33" s="1"/>
  <c r="J382" i="33"/>
  <c r="N382" i="33" s="1"/>
  <c r="J383" i="33"/>
  <c r="N383" i="33" s="1"/>
  <c r="J384" i="33"/>
  <c r="L384" i="33" s="1"/>
  <c r="J385" i="33"/>
  <c r="L385" i="33" s="1"/>
  <c r="J387" i="33"/>
  <c r="Q387" i="33" s="1"/>
  <c r="J388" i="33"/>
  <c r="L388" i="33" s="1"/>
  <c r="J389" i="33"/>
  <c r="L389" i="33" s="1"/>
  <c r="J390" i="33"/>
  <c r="P390" i="33" s="1"/>
  <c r="J391" i="33"/>
  <c r="Q391" i="33" s="1"/>
  <c r="J392" i="33"/>
  <c r="L392" i="33" s="1"/>
  <c r="J393" i="33"/>
  <c r="P393" i="33" s="1"/>
  <c r="J394" i="33"/>
  <c r="N394" i="33" s="1"/>
  <c r="J400" i="33"/>
  <c r="L400" i="33" s="1"/>
  <c r="J401" i="33"/>
  <c r="J402" i="33"/>
  <c r="P402" i="33" s="1"/>
  <c r="J403" i="33"/>
  <c r="Q403" i="33" s="1"/>
  <c r="J404" i="33"/>
  <c r="P404" i="33" s="1"/>
  <c r="J405" i="33"/>
  <c r="L405" i="33" s="1"/>
  <c r="J406" i="33"/>
  <c r="P406" i="33" s="1"/>
  <c r="J407" i="33"/>
  <c r="Q407" i="33" s="1"/>
  <c r="J408" i="33"/>
  <c r="L408" i="33" s="1"/>
  <c r="J409" i="33"/>
  <c r="Q409" i="33" s="1"/>
  <c r="J410" i="33"/>
  <c r="P410" i="33" s="1"/>
  <c r="J411" i="33"/>
  <c r="Q411" i="33" s="1"/>
  <c r="J412" i="33"/>
  <c r="L412" i="33" s="1"/>
  <c r="J413" i="33"/>
  <c r="L413" i="33" s="1"/>
  <c r="J416" i="33"/>
  <c r="J417" i="33"/>
  <c r="N417" i="33" s="1"/>
  <c r="J418" i="33"/>
  <c r="J419" i="33"/>
  <c r="Q419" i="33" s="1"/>
  <c r="J420" i="33"/>
  <c r="L420" i="33" s="1"/>
  <c r="J421" i="33"/>
  <c r="Q421" i="33" s="1"/>
  <c r="J422" i="33"/>
  <c r="P422" i="33" s="1"/>
  <c r="J423" i="33"/>
  <c r="Q423" i="33" s="1"/>
  <c r="J424" i="33"/>
  <c r="P424" i="33" s="1"/>
  <c r="J425" i="33"/>
  <c r="L425" i="33" s="1"/>
  <c r="J426" i="33"/>
  <c r="P426" i="33" s="1"/>
  <c r="J427" i="33"/>
  <c r="Q427" i="33" s="1"/>
  <c r="J428" i="33"/>
  <c r="J429" i="33"/>
  <c r="N429" i="33" s="1"/>
  <c r="J430" i="33"/>
  <c r="L430" i="33" s="1"/>
  <c r="J432" i="33"/>
  <c r="L432" i="33" s="1"/>
  <c r="J433" i="33"/>
  <c r="L433" i="33" s="1"/>
  <c r="J434" i="33"/>
  <c r="L434" i="33" s="1"/>
  <c r="J435" i="33"/>
  <c r="Q435" i="33" s="1"/>
  <c r="J436" i="33"/>
  <c r="J437" i="33"/>
  <c r="L437" i="33" s="1"/>
  <c r="J438" i="33"/>
  <c r="P438" i="33" s="1"/>
  <c r="J439" i="33"/>
  <c r="Q439" i="33" s="1"/>
  <c r="J440" i="33"/>
  <c r="L440" i="33" s="1"/>
  <c r="J441" i="33"/>
  <c r="Q441" i="33" s="1"/>
  <c r="J442" i="33"/>
  <c r="J444" i="33"/>
  <c r="L444" i="33" s="1"/>
  <c r="J445" i="33"/>
  <c r="L445" i="33" s="1"/>
  <c r="J446" i="33"/>
  <c r="L446" i="33" s="1"/>
  <c r="J447" i="33"/>
  <c r="Q447" i="33" s="1"/>
  <c r="J448" i="33"/>
  <c r="J449" i="33"/>
  <c r="N449" i="33" s="1"/>
  <c r="J450" i="33"/>
  <c r="L450" i="33" s="1"/>
  <c r="J451" i="33"/>
  <c r="Q451" i="33" s="1"/>
  <c r="J452" i="33"/>
  <c r="L452" i="33" s="1"/>
  <c r="J453" i="33"/>
  <c r="J454" i="33"/>
  <c r="P454" i="33" s="1"/>
  <c r="J455" i="33"/>
  <c r="Q455" i="33" s="1"/>
  <c r="J456" i="33"/>
  <c r="P456" i="33" s="1"/>
  <c r="J458" i="33"/>
  <c r="P458" i="33" s="1"/>
  <c r="J459" i="33"/>
  <c r="Q459" i="33" s="1"/>
  <c r="J460" i="33"/>
  <c r="J461" i="33"/>
  <c r="N461" i="33" s="1"/>
  <c r="J462" i="33"/>
  <c r="J463" i="33"/>
  <c r="Q463" i="33" s="1"/>
  <c r="J464" i="33"/>
  <c r="L464" i="33" s="1"/>
  <c r="J465" i="33"/>
  <c r="L465" i="33" s="1"/>
  <c r="J466" i="33"/>
  <c r="N466" i="33" s="1"/>
  <c r="J467" i="33"/>
  <c r="Q467" i="33" s="1"/>
  <c r="J468" i="33"/>
  <c r="P468" i="33" s="1"/>
  <c r="J469" i="33"/>
  <c r="L469" i="33" s="1"/>
  <c r="J470" i="33"/>
  <c r="P470" i="33" s="1"/>
  <c r="J471" i="33"/>
  <c r="Q471" i="33" s="1"/>
  <c r="J472" i="33"/>
  <c r="L472" i="33" s="1"/>
  <c r="J474" i="33"/>
  <c r="Q474" i="33" s="1"/>
  <c r="J475" i="33"/>
  <c r="J476" i="33"/>
  <c r="L476" i="33" s="1"/>
  <c r="J477" i="33"/>
  <c r="P477" i="33" s="1"/>
  <c r="J478" i="33"/>
  <c r="P478" i="33" s="1"/>
  <c r="J479" i="33"/>
  <c r="Q479" i="33" s="1"/>
  <c r="J480" i="33"/>
  <c r="J481" i="33"/>
  <c r="P481" i="33" s="1"/>
  <c r="J482" i="33"/>
  <c r="L482" i="33" s="1"/>
  <c r="J484" i="33"/>
  <c r="J485" i="33"/>
  <c r="N485" i="33" s="1"/>
  <c r="J486" i="33"/>
  <c r="J487" i="33"/>
  <c r="Q487" i="33" s="1"/>
  <c r="J488" i="33"/>
  <c r="L488" i="33" s="1"/>
  <c r="J489" i="33"/>
  <c r="L489" i="33" s="1"/>
  <c r="J490" i="33"/>
  <c r="L490" i="33" s="1"/>
  <c r="J491" i="33"/>
  <c r="J492" i="33"/>
  <c r="P492" i="33" s="1"/>
  <c r="J493" i="33"/>
  <c r="L493" i="33" s="1"/>
  <c r="J494" i="33"/>
  <c r="P494" i="33" s="1"/>
  <c r="J495" i="33"/>
  <c r="Q495" i="33" s="1"/>
  <c r="J496" i="33"/>
  <c r="L496" i="33" s="1"/>
  <c r="J497" i="33"/>
  <c r="Q497" i="33" s="1"/>
  <c r="J498" i="33"/>
  <c r="P498" i="33" s="1"/>
  <c r="J499" i="33"/>
  <c r="J502" i="33"/>
  <c r="L502" i="33" s="1"/>
  <c r="J503" i="33"/>
  <c r="Q503" i="33" s="1"/>
  <c r="J504" i="33"/>
  <c r="Q504" i="33" s="1"/>
  <c r="J505" i="33"/>
  <c r="Q505" i="33" s="1"/>
  <c r="J506" i="33"/>
  <c r="N506" i="33" s="1"/>
  <c r="J507" i="33"/>
  <c r="J508" i="33"/>
  <c r="L508" i="33" s="1"/>
  <c r="J509" i="33"/>
  <c r="J510" i="33"/>
  <c r="L510" i="33" s="1"/>
  <c r="J511" i="33"/>
  <c r="L511" i="33" s="1"/>
  <c r="J512" i="33"/>
  <c r="P512" i="33" s="1"/>
  <c r="J513" i="33"/>
  <c r="L513" i="33" s="1"/>
  <c r="J514" i="33"/>
  <c r="P514" i="33" s="1"/>
  <c r="J515" i="33"/>
  <c r="L515" i="33" s="1"/>
  <c r="J516" i="33"/>
  <c r="Q516" i="33" s="1"/>
  <c r="J517" i="33"/>
  <c r="L517" i="33" s="1"/>
  <c r="J519" i="33"/>
  <c r="P519" i="33" s="1"/>
  <c r="J520" i="33"/>
  <c r="Q520" i="33" s="1"/>
  <c r="J521" i="33"/>
  <c r="J522" i="33"/>
  <c r="P522" i="33" s="1"/>
  <c r="J523" i="33"/>
  <c r="L523" i="33" s="1"/>
  <c r="J524" i="33"/>
  <c r="Q524" i="33" s="1"/>
  <c r="J525" i="33"/>
  <c r="L525" i="33" s="1"/>
  <c r="J526" i="33"/>
  <c r="L526" i="33" s="1"/>
  <c r="J527" i="33"/>
  <c r="P527" i="33" s="1"/>
  <c r="J528" i="33"/>
  <c r="Q528" i="33" s="1"/>
  <c r="J529" i="33"/>
  <c r="J530" i="33"/>
  <c r="P530" i="33" s="1"/>
  <c r="J531" i="33"/>
  <c r="L531" i="33" s="1"/>
  <c r="J532" i="33"/>
  <c r="Q532" i="33" s="1"/>
  <c r="J534" i="33"/>
  <c r="L534" i="33" s="1"/>
  <c r="J535" i="33"/>
  <c r="P535" i="33" s="1"/>
  <c r="J536" i="33"/>
  <c r="Q536" i="33" s="1"/>
  <c r="J537" i="33"/>
  <c r="J538" i="33"/>
  <c r="P538" i="33" s="1"/>
  <c r="J539" i="33"/>
  <c r="L539" i="33" s="1"/>
  <c r="J540" i="33"/>
  <c r="Q540" i="33" s="1"/>
  <c r="J541" i="33"/>
  <c r="L541" i="33" s="1"/>
  <c r="J543" i="33"/>
  <c r="P543" i="33" s="1"/>
  <c r="J544" i="33"/>
  <c r="Q544" i="33" s="1"/>
  <c r="J545" i="33"/>
  <c r="J546" i="33"/>
  <c r="P546" i="33" s="1"/>
  <c r="J547" i="33"/>
  <c r="L547" i="33" s="1"/>
  <c r="J548" i="33"/>
  <c r="Q548" i="33" s="1"/>
  <c r="J549" i="33"/>
  <c r="L549" i="33" s="1"/>
  <c r="J550" i="33"/>
  <c r="L550" i="33" s="1"/>
  <c r="J551" i="33"/>
  <c r="P551" i="33" s="1"/>
  <c r="J552" i="33"/>
  <c r="Q552" i="33" s="1"/>
  <c r="J553" i="33"/>
  <c r="J554" i="33"/>
  <c r="P554" i="33" s="1"/>
  <c r="J556" i="33"/>
  <c r="Q556" i="33" s="1"/>
  <c r="J557" i="33"/>
  <c r="L557" i="33" s="1"/>
  <c r="J558" i="33"/>
  <c r="P558" i="33" s="1"/>
  <c r="J559" i="33"/>
  <c r="L559" i="33" s="1"/>
  <c r="J560" i="33"/>
  <c r="Q560" i="33" s="1"/>
  <c r="J563" i="33"/>
  <c r="P563" i="33" s="1"/>
  <c r="J564" i="33"/>
  <c r="Q564" i="33" s="1"/>
  <c r="J565" i="33"/>
  <c r="L565" i="33" s="1"/>
  <c r="J566" i="33"/>
  <c r="P566" i="33" s="1"/>
  <c r="J567" i="33"/>
  <c r="L567" i="33" s="1"/>
  <c r="J568" i="33"/>
  <c r="Q568" i="33" s="1"/>
  <c r="J569" i="33"/>
  <c r="L569" i="33" s="1"/>
  <c r="J570" i="33"/>
  <c r="L570" i="33" s="1"/>
  <c r="J571" i="33"/>
  <c r="P571" i="33" s="1"/>
  <c r="J572" i="33"/>
  <c r="Q572" i="33" s="1"/>
  <c r="J573" i="33"/>
  <c r="L573" i="33" s="1"/>
  <c r="J574" i="33"/>
  <c r="L574" i="33" s="1"/>
  <c r="J575" i="33"/>
  <c r="L575" i="33" s="1"/>
  <c r="J576" i="33"/>
  <c r="Q576" i="33" s="1"/>
  <c r="J577" i="33"/>
  <c r="L577" i="33" s="1"/>
  <c r="J578" i="33"/>
  <c r="L578" i="33" s="1"/>
  <c r="J581" i="33"/>
  <c r="L581" i="33" s="1"/>
  <c r="J582" i="33"/>
  <c r="L582" i="33" s="1"/>
  <c r="J583" i="33"/>
  <c r="L583" i="33" s="1"/>
  <c r="J584" i="33"/>
  <c r="Q584" i="33" s="1"/>
  <c r="J585" i="33"/>
  <c r="L585" i="33" s="1"/>
  <c r="J586" i="33"/>
  <c r="L586" i="33" s="1"/>
  <c r="J587" i="33"/>
  <c r="P587" i="33" s="1"/>
  <c r="J588" i="33"/>
  <c r="Q588" i="33" s="1"/>
  <c r="J589" i="33"/>
  <c r="L589" i="33" s="1"/>
  <c r="J590" i="33"/>
  <c r="L590" i="33" s="1"/>
  <c r="J592" i="33"/>
  <c r="Q592" i="33" s="1"/>
  <c r="J593" i="33"/>
  <c r="L593" i="33" s="1"/>
  <c r="J594" i="33"/>
  <c r="L594" i="33" s="1"/>
  <c r="J595" i="33"/>
  <c r="P595" i="33" s="1"/>
  <c r="J596" i="33"/>
  <c r="Q596" i="33" s="1"/>
  <c r="J597" i="33"/>
  <c r="L597" i="33" s="1"/>
  <c r="J598" i="33"/>
  <c r="L598" i="33" s="1"/>
  <c r="J599" i="33"/>
  <c r="L599" i="33" s="1"/>
  <c r="J600" i="33"/>
  <c r="Q600" i="33" s="1"/>
  <c r="J601" i="33"/>
  <c r="L601" i="33" s="1"/>
  <c r="J603" i="33"/>
  <c r="P603" i="33" s="1"/>
  <c r="J604" i="33"/>
  <c r="Q604" i="33" s="1"/>
  <c r="J605" i="33"/>
  <c r="L605" i="33" s="1"/>
  <c r="J606" i="33"/>
  <c r="L606" i="33" s="1"/>
  <c r="J607" i="33"/>
  <c r="L607" i="33" s="1"/>
  <c r="J608" i="33"/>
  <c r="Q608" i="33" s="1"/>
  <c r="J609" i="33"/>
  <c r="L609" i="33" s="1"/>
  <c r="J610" i="33"/>
  <c r="L610" i="33" s="1"/>
  <c r="J612" i="33"/>
  <c r="Q612" i="33" s="1"/>
  <c r="J613" i="33"/>
  <c r="L613" i="33" s="1"/>
  <c r="J614" i="33"/>
  <c r="L614" i="33" s="1"/>
  <c r="J615" i="33"/>
  <c r="L615" i="33" s="1"/>
  <c r="J616" i="33"/>
  <c r="Q616" i="33" s="1"/>
  <c r="J617" i="33"/>
  <c r="L617" i="33" s="1"/>
  <c r="J618" i="33"/>
  <c r="L618" i="33" s="1"/>
  <c r="J619" i="33"/>
  <c r="P619" i="33" s="1"/>
  <c r="J621" i="33"/>
  <c r="L621" i="33" s="1"/>
  <c r="J622" i="33"/>
  <c r="L622" i="33" s="1"/>
  <c r="J623" i="33"/>
  <c r="L623" i="33" s="1"/>
  <c r="J624" i="33"/>
  <c r="Q624" i="33" s="1"/>
  <c r="J627" i="33"/>
  <c r="P627" i="33" s="1"/>
  <c r="J628" i="33"/>
  <c r="Q628" i="33" s="1"/>
  <c r="J629" i="33"/>
  <c r="L629" i="33" s="1"/>
  <c r="J630" i="33"/>
  <c r="L630" i="33" s="1"/>
  <c r="J631" i="33"/>
  <c r="L631" i="33" s="1"/>
  <c r="J632" i="33"/>
  <c r="L632" i="33" s="1"/>
  <c r="J633" i="33"/>
  <c r="J635" i="33"/>
  <c r="L635" i="33" s="1"/>
  <c r="J636" i="33"/>
  <c r="J637" i="33"/>
  <c r="Q637" i="33" s="1"/>
  <c r="J638" i="33"/>
  <c r="L638" i="33" s="1"/>
  <c r="J640" i="33"/>
  <c r="L640" i="33" s="1"/>
  <c r="J641" i="33"/>
  <c r="N641" i="33" s="1"/>
  <c r="J642" i="33"/>
  <c r="L642" i="33" s="1"/>
  <c r="J643" i="33"/>
  <c r="N643" i="33" s="1"/>
  <c r="J645" i="33"/>
  <c r="L645" i="33" s="1"/>
  <c r="J646" i="33"/>
  <c r="N646" i="33" s="1"/>
  <c r="J648" i="33"/>
  <c r="L648" i="33" s="1"/>
  <c r="J649" i="33"/>
  <c r="L649" i="33" s="1"/>
  <c r="J651" i="33"/>
  <c r="N651" i="33" s="1"/>
  <c r="J652" i="33"/>
  <c r="L652" i="33" s="1"/>
  <c r="J653" i="33"/>
  <c r="L653" i="33" s="1"/>
  <c r="J654" i="33"/>
  <c r="N654" i="33" s="1"/>
  <c r="J655" i="33"/>
  <c r="N655" i="33" s="1"/>
  <c r="J656" i="33"/>
  <c r="L656" i="33" s="1"/>
  <c r="J657" i="33"/>
  <c r="L657" i="33" s="1"/>
  <c r="J658" i="33"/>
  <c r="L658" i="33" s="1"/>
  <c r="J659" i="33"/>
  <c r="N659" i="33" s="1"/>
  <c r="J660" i="33"/>
  <c r="L660" i="33" s="1"/>
  <c r="J662" i="33"/>
  <c r="L662" i="33" s="1"/>
  <c r="J663" i="33"/>
  <c r="P663" i="33" s="1"/>
  <c r="J664" i="33"/>
  <c r="L664" i="33" s="1"/>
  <c r="J665" i="33"/>
  <c r="L665" i="33" s="1"/>
  <c r="J666" i="33"/>
  <c r="L666" i="33" s="1"/>
  <c r="J669" i="33"/>
  <c r="L669" i="33" s="1"/>
  <c r="J670" i="33"/>
  <c r="L670" i="33" s="1"/>
  <c r="J671" i="33"/>
  <c r="L671" i="33" s="1"/>
  <c r="J672" i="33"/>
  <c r="L672" i="33" s="1"/>
  <c r="J673" i="33"/>
  <c r="L673" i="33" s="1"/>
  <c r="J674" i="33"/>
  <c r="L674" i="33" s="1"/>
  <c r="J676" i="33"/>
  <c r="L676" i="33" s="1"/>
  <c r="J677" i="33"/>
  <c r="L677" i="33" s="1"/>
  <c r="J678" i="33"/>
  <c r="L678" i="33" s="1"/>
  <c r="A579" i="33"/>
  <c r="A580" i="33"/>
  <c r="A591" i="33"/>
  <c r="A602" i="33"/>
  <c r="A611" i="33"/>
  <c r="A620" i="33"/>
  <c r="A625" i="33"/>
  <c r="A626" i="33"/>
  <c r="A634" i="33"/>
  <c r="A639" i="33"/>
  <c r="A644" i="33"/>
  <c r="A647" i="33"/>
  <c r="A650" i="33"/>
  <c r="A661" i="33"/>
  <c r="A667" i="33"/>
  <c r="A668" i="33"/>
  <c r="A675" i="33"/>
  <c r="A483" i="33"/>
  <c r="A500" i="33"/>
  <c r="A501" i="33"/>
  <c r="A518" i="33"/>
  <c r="A533" i="33"/>
  <c r="A542" i="33"/>
  <c r="A555" i="33"/>
  <c r="A561" i="33"/>
  <c r="A562" i="33"/>
  <c r="A414" i="33"/>
  <c r="A415" i="33"/>
  <c r="A431" i="33"/>
  <c r="A443" i="33"/>
  <c r="A457" i="33"/>
  <c r="A473" i="33"/>
  <c r="J399" i="33"/>
  <c r="Q399" i="33" s="1"/>
  <c r="A398" i="33"/>
  <c r="A756" i="33"/>
  <c r="A759" i="33"/>
  <c r="A742" i="33"/>
  <c r="A743" i="33"/>
  <c r="J757" i="33"/>
  <c r="Q757" i="33" s="1"/>
  <c r="J744" i="33"/>
  <c r="Q744" i="33" s="1"/>
  <c r="A761" i="33"/>
  <c r="A709" i="33"/>
  <c r="A710" i="33"/>
  <c r="A717" i="33"/>
  <c r="J708" i="33"/>
  <c r="Q708" i="33" s="1"/>
  <c r="J707" i="33"/>
  <c r="Q707" i="33" s="1"/>
  <c r="J706" i="33"/>
  <c r="Q706" i="33" s="1"/>
  <c r="J758" i="33"/>
  <c r="Q758" i="33" s="1"/>
  <c r="J755" i="33"/>
  <c r="Q755" i="33" s="1"/>
  <c r="J760" i="33"/>
  <c r="Q760" i="33" s="1"/>
  <c r="A724" i="33"/>
  <c r="A725" i="33"/>
  <c r="A727" i="33"/>
  <c r="A729" i="33"/>
  <c r="A730" i="33"/>
  <c r="A731" i="33"/>
  <c r="A738" i="33"/>
  <c r="J741" i="33"/>
  <c r="Q741" i="33" s="1"/>
  <c r="J740" i="33"/>
  <c r="Q740" i="33" s="1"/>
  <c r="J739" i="33"/>
  <c r="Q739" i="33" s="1"/>
  <c r="J737" i="33"/>
  <c r="Q737" i="33" s="1"/>
  <c r="J736" i="33"/>
  <c r="Q736" i="33" s="1"/>
  <c r="J735" i="33"/>
  <c r="Q735" i="33" s="1"/>
  <c r="J734" i="33"/>
  <c r="Q734" i="33" s="1"/>
  <c r="J733" i="33"/>
  <c r="Q733" i="33" s="1"/>
  <c r="J732" i="33"/>
  <c r="Q732" i="33" s="1"/>
  <c r="A722" i="33"/>
  <c r="J723" i="33"/>
  <c r="L723" i="33" s="1"/>
  <c r="A682" i="33"/>
  <c r="A684" i="33"/>
  <c r="A685" i="33"/>
  <c r="A686" i="33"/>
  <c r="J712" i="33"/>
  <c r="Q712" i="33" s="1"/>
  <c r="J711" i="33"/>
  <c r="Q711" i="33" s="1"/>
  <c r="J705" i="33"/>
  <c r="Q705" i="33" s="1"/>
  <c r="J704" i="33"/>
  <c r="Q704" i="33" s="1"/>
  <c r="J703" i="33"/>
  <c r="Q703" i="33" s="1"/>
  <c r="J702" i="33"/>
  <c r="Q702" i="33" s="1"/>
  <c r="J701" i="33"/>
  <c r="Q701" i="33" s="1"/>
  <c r="J700" i="33"/>
  <c r="Q700" i="33" s="1"/>
  <c r="J699" i="33"/>
  <c r="Q699" i="33" s="1"/>
  <c r="J698" i="33"/>
  <c r="Q698" i="33" s="1"/>
  <c r="J697" i="33"/>
  <c r="Q697" i="33" s="1"/>
  <c r="J696" i="33"/>
  <c r="Q696" i="33" s="1"/>
  <c r="J695" i="33"/>
  <c r="Q695" i="33" s="1"/>
  <c r="J694" i="33"/>
  <c r="Q694" i="33" s="1"/>
  <c r="J693" i="33"/>
  <c r="Q693" i="33" s="1"/>
  <c r="J692" i="33"/>
  <c r="Q692" i="33" s="1"/>
  <c r="J691" i="33"/>
  <c r="Q691" i="33" s="1"/>
  <c r="J690" i="33"/>
  <c r="Q690" i="33" s="1"/>
  <c r="J689" i="33"/>
  <c r="Q689" i="33" s="1"/>
  <c r="J688" i="33"/>
  <c r="Q688" i="33" s="1"/>
  <c r="J687" i="33"/>
  <c r="Q687" i="33" s="1"/>
  <c r="J721" i="33"/>
  <c r="Q721" i="33" s="1"/>
  <c r="J720" i="33"/>
  <c r="N720" i="33" s="1"/>
  <c r="J719" i="33"/>
  <c r="Q719" i="33" s="1"/>
  <c r="J718" i="33"/>
  <c r="N718" i="33" s="1"/>
  <c r="J716" i="33"/>
  <c r="N716" i="33" s="1"/>
  <c r="J715" i="33"/>
  <c r="Q715" i="33" s="1"/>
  <c r="J714" i="33"/>
  <c r="N714" i="33" s="1"/>
  <c r="J713" i="33"/>
  <c r="Q713" i="33" s="1"/>
  <c r="J937" i="33"/>
  <c r="L937" i="33" s="1"/>
  <c r="J938" i="33"/>
  <c r="L938" i="33" s="1"/>
  <c r="J939" i="33"/>
  <c r="L939" i="33" s="1"/>
  <c r="J940" i="33"/>
  <c r="L940" i="33" s="1"/>
  <c r="J941" i="33"/>
  <c r="L941" i="33" s="1"/>
  <c r="J942" i="33"/>
  <c r="L942" i="33" s="1"/>
  <c r="J943" i="33"/>
  <c r="L943" i="33" s="1"/>
  <c r="J944" i="33"/>
  <c r="L944" i="33" s="1"/>
  <c r="J945" i="33"/>
  <c r="L945" i="33" s="1"/>
  <c r="J946" i="33"/>
  <c r="L946" i="33" s="1"/>
  <c r="J947" i="33"/>
  <c r="L947" i="33" s="1"/>
  <c r="J948" i="33"/>
  <c r="L948" i="33" s="1"/>
  <c r="J949" i="33"/>
  <c r="L949" i="33" s="1"/>
  <c r="J950" i="33"/>
  <c r="L950" i="33" s="1"/>
  <c r="J951" i="33"/>
  <c r="L951" i="33" s="1"/>
  <c r="J952" i="33"/>
  <c r="L952" i="33" s="1"/>
  <c r="J953" i="33"/>
  <c r="L953" i="33" s="1"/>
  <c r="J936" i="33"/>
  <c r="P936" i="33" s="1"/>
  <c r="A785" i="33"/>
  <c r="A790" i="33"/>
  <c r="A764" i="33"/>
  <c r="A765" i="33"/>
  <c r="A767" i="33"/>
  <c r="J780" i="33"/>
  <c r="Q780" i="33" s="1"/>
  <c r="J779" i="33"/>
  <c r="Q779" i="33" s="1"/>
  <c r="J778" i="33"/>
  <c r="Q778" i="33" s="1"/>
  <c r="J777" i="33"/>
  <c r="Q777" i="33" s="1"/>
  <c r="J776" i="33"/>
  <c r="Q776" i="33" s="1"/>
  <c r="J775" i="33"/>
  <c r="Q775" i="33" s="1"/>
  <c r="J774" i="33"/>
  <c r="Q774" i="33" s="1"/>
  <c r="J773" i="33"/>
  <c r="Q773" i="33" s="1"/>
  <c r="J772" i="33"/>
  <c r="Q772" i="33" s="1"/>
  <c r="J771" i="33"/>
  <c r="Q771" i="33" s="1"/>
  <c r="J770" i="33"/>
  <c r="Q770" i="33" s="1"/>
  <c r="J769" i="33"/>
  <c r="Q769" i="33" s="1"/>
  <c r="J768" i="33"/>
  <c r="Q768" i="33" s="1"/>
  <c r="J784" i="33"/>
  <c r="N784" i="33" s="1"/>
  <c r="J783" i="33"/>
  <c r="J782" i="33"/>
  <c r="N782" i="33" s="1"/>
  <c r="J781" i="33"/>
  <c r="Q781" i="33" s="1"/>
  <c r="J788" i="33"/>
  <c r="Q788" i="33" s="1"/>
  <c r="J787" i="33"/>
  <c r="N787" i="33" s="1"/>
  <c r="J786" i="33"/>
  <c r="Q786" i="33" s="1"/>
  <c r="J789" i="33"/>
  <c r="Q789" i="33" s="1"/>
  <c r="J958" i="33"/>
  <c r="L958" i="33" s="1"/>
  <c r="J959" i="33"/>
  <c r="L959" i="33" s="1"/>
  <c r="J960" i="33"/>
  <c r="N960" i="33" s="1"/>
  <c r="J961" i="33"/>
  <c r="L961" i="33" s="1"/>
  <c r="J962" i="33"/>
  <c r="L962" i="33" s="1"/>
  <c r="J963" i="33"/>
  <c r="N963" i="33" s="1"/>
  <c r="J957" i="33"/>
  <c r="Q957" i="33" s="1"/>
  <c r="J956" i="33"/>
  <c r="Q956" i="33" s="1"/>
  <c r="J810" i="33"/>
  <c r="L810" i="33" s="1"/>
  <c r="J811" i="33"/>
  <c r="L811" i="33" s="1"/>
  <c r="J813" i="33"/>
  <c r="L813" i="33" s="1"/>
  <c r="J814" i="33"/>
  <c r="L814" i="33" s="1"/>
  <c r="J815" i="33"/>
  <c r="L815" i="33" s="1"/>
  <c r="J816" i="33"/>
  <c r="L816" i="33" s="1"/>
  <c r="J817" i="33"/>
  <c r="L817" i="33" s="1"/>
  <c r="J818" i="33"/>
  <c r="L818" i="33" s="1"/>
  <c r="J819" i="33"/>
  <c r="L819" i="33" s="1"/>
  <c r="J820" i="33"/>
  <c r="L820" i="33" s="1"/>
  <c r="J821" i="33"/>
  <c r="L821" i="33" s="1"/>
  <c r="J822" i="33"/>
  <c r="L822" i="33" s="1"/>
  <c r="J823" i="33"/>
  <c r="L823" i="33" s="1"/>
  <c r="J824" i="33"/>
  <c r="L824" i="33" s="1"/>
  <c r="J825" i="33"/>
  <c r="L825" i="33" s="1"/>
  <c r="J826" i="33"/>
  <c r="N826" i="33" s="1"/>
  <c r="J827" i="33"/>
  <c r="L827" i="33" s="1"/>
  <c r="J828" i="33"/>
  <c r="L828" i="33" s="1"/>
  <c r="J829" i="33"/>
  <c r="L829" i="33" s="1"/>
  <c r="J830" i="33"/>
  <c r="L830" i="33" s="1"/>
  <c r="J831" i="33"/>
  <c r="L831" i="33" s="1"/>
  <c r="J832" i="33"/>
  <c r="L832" i="33" s="1"/>
  <c r="J833" i="33"/>
  <c r="L833" i="33" s="1"/>
  <c r="J834" i="33"/>
  <c r="L834" i="33" s="1"/>
  <c r="J835" i="33"/>
  <c r="L835" i="33" s="1"/>
  <c r="J836" i="33"/>
  <c r="L836" i="33" s="1"/>
  <c r="J838" i="33"/>
  <c r="L838" i="33" s="1"/>
  <c r="J840" i="33"/>
  <c r="L840" i="33" s="1"/>
  <c r="J841" i="33"/>
  <c r="L841" i="33" s="1"/>
  <c r="A807" i="33"/>
  <c r="A808" i="33"/>
  <c r="A809" i="33"/>
  <c r="A812" i="33"/>
  <c r="A837" i="33"/>
  <c r="A839" i="33"/>
  <c r="A794" i="33"/>
  <c r="A795" i="33"/>
  <c r="J800" i="33"/>
  <c r="Q800" i="33" s="1"/>
  <c r="J799" i="33"/>
  <c r="Q799" i="33" s="1"/>
  <c r="J798" i="33"/>
  <c r="Q798" i="33" s="1"/>
  <c r="J797" i="33"/>
  <c r="N797" i="33" s="1"/>
  <c r="J796" i="33"/>
  <c r="Q796" i="33" s="1"/>
  <c r="J806" i="33"/>
  <c r="Q806" i="33" s="1"/>
  <c r="J805" i="33"/>
  <c r="Q805" i="33" s="1"/>
  <c r="J804" i="33"/>
  <c r="Q804" i="33" s="1"/>
  <c r="J803" i="33"/>
  <c r="Q803" i="33" s="1"/>
  <c r="J802" i="33"/>
  <c r="Q802" i="33" s="1"/>
  <c r="J801" i="33"/>
  <c r="N801" i="33" s="1"/>
  <c r="A242" i="33"/>
  <c r="J226" i="33"/>
  <c r="L226" i="33" s="1"/>
  <c r="J227" i="33"/>
  <c r="L227" i="33" s="1"/>
  <c r="J228" i="33"/>
  <c r="L228" i="33" s="1"/>
  <c r="J229" i="33"/>
  <c r="L229" i="33" s="1"/>
  <c r="J230" i="33"/>
  <c r="L230" i="33" s="1"/>
  <c r="J231" i="33"/>
  <c r="L231" i="33" s="1"/>
  <c r="J232" i="33"/>
  <c r="N232" i="33" s="1"/>
  <c r="J233" i="33"/>
  <c r="L233" i="33" s="1"/>
  <c r="J234" i="33"/>
  <c r="L234" i="33" s="1"/>
  <c r="J235" i="33"/>
  <c r="L235" i="33" s="1"/>
  <c r="J236" i="33"/>
  <c r="L236" i="33" s="1"/>
  <c r="J237" i="33"/>
  <c r="L237" i="33" s="1"/>
  <c r="J238" i="33"/>
  <c r="L238" i="33" s="1"/>
  <c r="J239" i="33"/>
  <c r="L239" i="33" s="1"/>
  <c r="J240" i="33"/>
  <c r="L240" i="33" s="1"/>
  <c r="J241" i="33"/>
  <c r="L241" i="33" s="1"/>
  <c r="J225" i="33"/>
  <c r="Q225" i="33" s="1"/>
  <c r="A224" i="33"/>
  <c r="Q783" i="33" l="1"/>
  <c r="L783" i="33"/>
  <c r="Q355" i="33"/>
  <c r="Q309" i="33"/>
  <c r="Q370" i="33"/>
  <c r="P362" i="33"/>
  <c r="Q311" i="33"/>
  <c r="P369" i="33"/>
  <c r="L390" i="33"/>
  <c r="Q297" i="33"/>
  <c r="L362" i="33"/>
  <c r="L311" i="33"/>
  <c r="N305" i="33"/>
  <c r="Q389" i="33"/>
  <c r="P389" i="33"/>
  <c r="Q367" i="33"/>
  <c r="Q313" i="33"/>
  <c r="Q339" i="33"/>
  <c r="Q301" i="33"/>
  <c r="Q260" i="33"/>
  <c r="Q362" i="33"/>
  <c r="L339" i="33"/>
  <c r="L301" i="33"/>
  <c r="P260" i="33"/>
  <c r="N349" i="33"/>
  <c r="N321" i="33"/>
  <c r="P305" i="33"/>
  <c r="Q275" i="33"/>
  <c r="N389" i="33"/>
  <c r="P339" i="33"/>
  <c r="N324" i="33"/>
  <c r="Q312" i="33"/>
  <c r="Q280" i="33"/>
  <c r="Q272" i="33"/>
  <c r="Q329" i="33"/>
  <c r="N297" i="33"/>
  <c r="Q253" i="33"/>
  <c r="Q378" i="33"/>
  <c r="Q349" i="33"/>
  <c r="N329" i="33"/>
  <c r="Q321" i="33"/>
  <c r="P311" i="33"/>
  <c r="Q259" i="33"/>
  <c r="P253" i="33"/>
  <c r="P349" i="33"/>
  <c r="P321" i="33"/>
  <c r="Q305" i="33"/>
  <c r="N390" i="33"/>
  <c r="Q369" i="33"/>
  <c r="P345" i="33"/>
  <c r="N328" i="33"/>
  <c r="P281" i="33"/>
  <c r="L277" i="33"/>
  <c r="Q377" i="33"/>
  <c r="P355" i="33"/>
  <c r="P343" i="33"/>
  <c r="Q325" i="33"/>
  <c r="P301" i="33"/>
  <c r="N280" i="33"/>
  <c r="N260" i="33"/>
  <c r="Q261" i="33"/>
  <c r="Q390" i="33"/>
  <c r="L375" i="33"/>
  <c r="P370" i="33"/>
  <c r="Q341" i="33"/>
  <c r="Q337" i="33"/>
  <c r="P272" i="33"/>
  <c r="P261" i="33"/>
  <c r="Q328" i="33"/>
  <c r="N308" i="33"/>
  <c r="Q281" i="33"/>
  <c r="Q277" i="33"/>
  <c r="L261" i="33"/>
  <c r="P378" i="33"/>
  <c r="P377" i="33"/>
  <c r="Q375" i="33"/>
  <c r="L370" i="33"/>
  <c r="N369" i="33"/>
  <c r="L367" i="33"/>
  <c r="Q360" i="33"/>
  <c r="L355" i="33"/>
  <c r="L345" i="33"/>
  <c r="N337" i="33"/>
  <c r="Q317" i="33"/>
  <c r="Q316" i="33"/>
  <c r="N312" i="33"/>
  <c r="P303" i="33"/>
  <c r="Q291" i="33"/>
  <c r="Q289" i="33"/>
  <c r="P285" i="33"/>
  <c r="Q284" i="33"/>
  <c r="L281" i="33"/>
  <c r="P277" i="33"/>
  <c r="N272" i="33"/>
  <c r="Q269" i="33"/>
  <c r="Q265" i="33"/>
  <c r="Q257" i="33"/>
  <c r="Q256" i="33"/>
  <c r="L253" i="33"/>
  <c r="Q388" i="33"/>
  <c r="Q385" i="33"/>
  <c r="Q383" i="33"/>
  <c r="L378" i="33"/>
  <c r="N377" i="33"/>
  <c r="Q361" i="33"/>
  <c r="P317" i="33"/>
  <c r="N309" i="33"/>
  <c r="Q307" i="33"/>
  <c r="N296" i="33"/>
  <c r="Q292" i="33"/>
  <c r="P291" i="33"/>
  <c r="P289" i="33"/>
  <c r="N285" i="33"/>
  <c r="P269" i="33"/>
  <c r="P265" i="33"/>
  <c r="P257" i="33"/>
  <c r="P256" i="33"/>
  <c r="Q249" i="33"/>
  <c r="Q285" i="33"/>
  <c r="N385" i="33"/>
  <c r="L383" i="33"/>
  <c r="N361" i="33"/>
  <c r="Q345" i="33"/>
  <c r="Q344" i="33"/>
  <c r="P336" i="33"/>
  <c r="L317" i="33"/>
  <c r="P315" i="33"/>
  <c r="L307" i="33"/>
  <c r="Q304" i="33"/>
  <c r="N292" i="33"/>
  <c r="L291" i="33"/>
  <c r="L289" i="33"/>
  <c r="L269" i="33"/>
  <c r="L265" i="33"/>
  <c r="L257" i="33"/>
  <c r="N256" i="33"/>
  <c r="Q251" i="33"/>
  <c r="L353" i="33"/>
  <c r="N353" i="33"/>
  <c r="P353" i="33"/>
  <c r="P394" i="33"/>
  <c r="L394" i="33"/>
  <c r="P382" i="33"/>
  <c r="L382" i="33"/>
  <c r="L374" i="33"/>
  <c r="P374" i="33"/>
  <c r="P366" i="33"/>
  <c r="L366" i="33"/>
  <c r="N391" i="33"/>
  <c r="L391" i="33"/>
  <c r="N379" i="33"/>
  <c r="L379" i="33"/>
  <c r="N371" i="33"/>
  <c r="L371" i="33"/>
  <c r="Q394" i="33"/>
  <c r="L393" i="33"/>
  <c r="Q393" i="33"/>
  <c r="N393" i="33"/>
  <c r="N387" i="33"/>
  <c r="L387" i="33"/>
  <c r="Q382" i="33"/>
  <c r="L381" i="33"/>
  <c r="Q381" i="33"/>
  <c r="N381" i="33"/>
  <c r="Q374" i="33"/>
  <c r="L373" i="33"/>
  <c r="N373" i="33"/>
  <c r="Q373" i="33"/>
  <c r="Q366" i="33"/>
  <c r="L357" i="33"/>
  <c r="N357" i="33"/>
  <c r="P357" i="33"/>
  <c r="Q353" i="33"/>
  <c r="P361" i="33"/>
  <c r="Q347" i="33"/>
  <c r="N344" i="33"/>
  <c r="L343" i="33"/>
  <c r="P341" i="33"/>
  <c r="L337" i="33"/>
  <c r="N336" i="33"/>
  <c r="Q331" i="33"/>
  <c r="L329" i="33"/>
  <c r="P325" i="33"/>
  <c r="Q324" i="33"/>
  <c r="Q319" i="33"/>
  <c r="N316" i="33"/>
  <c r="L315" i="33"/>
  <c r="P313" i="33"/>
  <c r="L309" i="33"/>
  <c r="N304" i="33"/>
  <c r="L303" i="33"/>
  <c r="Q299" i="33"/>
  <c r="L297" i="33"/>
  <c r="Q287" i="33"/>
  <c r="N284" i="33"/>
  <c r="P275" i="33"/>
  <c r="P259" i="33"/>
  <c r="P251" i="33"/>
  <c r="P249" i="33"/>
  <c r="Q348" i="33"/>
  <c r="P347" i="33"/>
  <c r="N341" i="33"/>
  <c r="Q332" i="33"/>
  <c r="P331" i="33"/>
  <c r="N325" i="33"/>
  <c r="Q320" i="33"/>
  <c r="P319" i="33"/>
  <c r="N313" i="33"/>
  <c r="Q300" i="33"/>
  <c r="P299" i="33"/>
  <c r="Q288" i="33"/>
  <c r="P287" i="33"/>
  <c r="Q279" i="33"/>
  <c r="Q271" i="33"/>
  <c r="Q263" i="33"/>
  <c r="Q255" i="33"/>
  <c r="N249" i="33"/>
  <c r="P385" i="33"/>
  <c r="N348" i="33"/>
  <c r="L347" i="33"/>
  <c r="Q343" i="33"/>
  <c r="Q336" i="33"/>
  <c r="N332" i="33"/>
  <c r="L331" i="33"/>
  <c r="N320" i="33"/>
  <c r="L319" i="33"/>
  <c r="Q315" i="33"/>
  <c r="Q308" i="33"/>
  <c r="P307" i="33"/>
  <c r="Q303" i="33"/>
  <c r="N300" i="33"/>
  <c r="L299" i="33"/>
  <c r="Q296" i="33"/>
  <c r="N288" i="33"/>
  <c r="L287" i="33"/>
  <c r="P280" i="33"/>
  <c r="P279" i="33"/>
  <c r="P271" i="33"/>
  <c r="P263" i="33"/>
  <c r="P255" i="33"/>
  <c r="Q384" i="33"/>
  <c r="Q380" i="33"/>
  <c r="Q376" i="33"/>
  <c r="Q372" i="33"/>
  <c r="Q368" i="33"/>
  <c r="Q364" i="33"/>
  <c r="P356" i="33"/>
  <c r="L356" i="33"/>
  <c r="P392" i="33"/>
  <c r="P388" i="33"/>
  <c r="P384" i="33"/>
  <c r="P380" i="33"/>
  <c r="P376" i="33"/>
  <c r="P372" i="33"/>
  <c r="P368" i="33"/>
  <c r="P364" i="33"/>
  <c r="P360" i="33"/>
  <c r="Q358" i="33"/>
  <c r="L326" i="33"/>
  <c r="N326" i="33"/>
  <c r="P326" i="33"/>
  <c r="L318" i="33"/>
  <c r="N318" i="33"/>
  <c r="P318" i="33"/>
  <c r="L310" i="33"/>
  <c r="N310" i="33"/>
  <c r="P310" i="33"/>
  <c r="L302" i="33"/>
  <c r="N302" i="33"/>
  <c r="P302" i="33"/>
  <c r="L294" i="33"/>
  <c r="N294" i="33"/>
  <c r="P294" i="33"/>
  <c r="L286" i="33"/>
  <c r="N286" i="33"/>
  <c r="P286" i="33"/>
  <c r="L278" i="33"/>
  <c r="N278" i="33"/>
  <c r="P278" i="33"/>
  <c r="L270" i="33"/>
  <c r="N270" i="33"/>
  <c r="P270" i="33"/>
  <c r="L254" i="33"/>
  <c r="N254" i="33"/>
  <c r="P254" i="33"/>
  <c r="L350" i="33"/>
  <c r="N350" i="33"/>
  <c r="P350" i="33"/>
  <c r="N392" i="33"/>
  <c r="P391" i="33"/>
  <c r="N388" i="33"/>
  <c r="P387" i="33"/>
  <c r="N384" i="33"/>
  <c r="P383" i="33"/>
  <c r="N380" i="33"/>
  <c r="P379" i="33"/>
  <c r="N376" i="33"/>
  <c r="P375" i="33"/>
  <c r="N372" i="33"/>
  <c r="P371" i="33"/>
  <c r="N368" i="33"/>
  <c r="P367" i="33"/>
  <c r="N364" i="33"/>
  <c r="N360" i="33"/>
  <c r="N358" i="33"/>
  <c r="Q356" i="33"/>
  <c r="L354" i="33"/>
  <c r="N354" i="33"/>
  <c r="P354" i="33"/>
  <c r="L346" i="33"/>
  <c r="N346" i="33"/>
  <c r="P346" i="33"/>
  <c r="L338" i="33"/>
  <c r="N338" i="33"/>
  <c r="P338" i="33"/>
  <c r="Q392" i="33"/>
  <c r="L342" i="33"/>
  <c r="N342" i="33"/>
  <c r="P342" i="33"/>
  <c r="L358" i="33"/>
  <c r="N356" i="33"/>
  <c r="Q350" i="33"/>
  <c r="Q342" i="33"/>
  <c r="L330" i="33"/>
  <c r="N330" i="33"/>
  <c r="P330" i="33"/>
  <c r="L322" i="33"/>
  <c r="N322" i="33"/>
  <c r="P322" i="33"/>
  <c r="L314" i="33"/>
  <c r="N314" i="33"/>
  <c r="P314" i="33"/>
  <c r="L306" i="33"/>
  <c r="N306" i="33"/>
  <c r="P306" i="33"/>
  <c r="L298" i="33"/>
  <c r="N298" i="33"/>
  <c r="P298" i="33"/>
  <c r="L274" i="33"/>
  <c r="N274" i="33"/>
  <c r="P274" i="33"/>
  <c r="L258" i="33"/>
  <c r="N258" i="33"/>
  <c r="P258" i="33"/>
  <c r="L250" i="33"/>
  <c r="N250" i="33"/>
  <c r="P250" i="33"/>
  <c r="L348" i="33"/>
  <c r="L344" i="33"/>
  <c r="L332" i="33"/>
  <c r="L328" i="33"/>
  <c r="L324" i="33"/>
  <c r="L320" i="33"/>
  <c r="L316" i="33"/>
  <c r="L312" i="33"/>
  <c r="L308" i="33"/>
  <c r="L304" i="33"/>
  <c r="L300" i="33"/>
  <c r="L296" i="33"/>
  <c r="L292" i="33"/>
  <c r="L288" i="33"/>
  <c r="L284" i="33"/>
  <c r="N279" i="33"/>
  <c r="N275" i="33"/>
  <c r="N271" i="33"/>
  <c r="N263" i="33"/>
  <c r="N259" i="33"/>
  <c r="N255" i="33"/>
  <c r="N251" i="33"/>
  <c r="P526" i="33"/>
  <c r="Q523" i="33"/>
  <c r="N526" i="33"/>
  <c r="P585" i="33"/>
  <c r="Q445" i="33"/>
  <c r="Q573" i="33"/>
  <c r="P445" i="33"/>
  <c r="N438" i="33"/>
  <c r="Q658" i="33"/>
  <c r="Q539" i="33"/>
  <c r="P446" i="33"/>
  <c r="N445" i="33"/>
  <c r="P638" i="33"/>
  <c r="Q607" i="33"/>
  <c r="Q513" i="33"/>
  <c r="Q422" i="33"/>
  <c r="Q406" i="33"/>
  <c r="P609" i="33"/>
  <c r="Q583" i="33"/>
  <c r="Q549" i="33"/>
  <c r="N534" i="33"/>
  <c r="Q502" i="33"/>
  <c r="Q659" i="33"/>
  <c r="Q653" i="33"/>
  <c r="L651" i="33"/>
  <c r="Q646" i="33"/>
  <c r="N638" i="33"/>
  <c r="Q635" i="33"/>
  <c r="P610" i="33"/>
  <c r="P594" i="33"/>
  <c r="P586" i="33"/>
  <c r="P541" i="33"/>
  <c r="N530" i="33"/>
  <c r="P502" i="33"/>
  <c r="N494" i="33"/>
  <c r="P488" i="33"/>
  <c r="N481" i="33"/>
  <c r="Q478" i="33"/>
  <c r="P469" i="33"/>
  <c r="Q465" i="33"/>
  <c r="L406" i="33"/>
  <c r="P662" i="33"/>
  <c r="P659" i="33"/>
  <c r="Q654" i="33"/>
  <c r="N653" i="33"/>
  <c r="Q627" i="33"/>
  <c r="Q613" i="33"/>
  <c r="N610" i="33"/>
  <c r="P597" i="33"/>
  <c r="Q595" i="33"/>
  <c r="N586" i="33"/>
  <c r="Q565" i="33"/>
  <c r="P557" i="33"/>
  <c r="N554" i="33"/>
  <c r="N551" i="33"/>
  <c r="L530" i="33"/>
  <c r="Q527" i="33"/>
  <c r="N514" i="33"/>
  <c r="N505" i="33"/>
  <c r="N502" i="33"/>
  <c r="Q490" i="33"/>
  <c r="L478" i="33"/>
  <c r="Q476" i="33"/>
  <c r="N469" i="33"/>
  <c r="N465" i="33"/>
  <c r="Q458" i="33"/>
  <c r="Q454" i="33"/>
  <c r="Q452" i="33"/>
  <c r="Q450" i="33"/>
  <c r="Q402" i="33"/>
  <c r="N678" i="33"/>
  <c r="P674" i="33"/>
  <c r="L659" i="33"/>
  <c r="L654" i="33"/>
  <c r="Q629" i="33"/>
  <c r="L627" i="33"/>
  <c r="Q623" i="33"/>
  <c r="N619" i="33"/>
  <c r="L595" i="33"/>
  <c r="P559" i="33"/>
  <c r="N538" i="33"/>
  <c r="Q511" i="33"/>
  <c r="P466" i="33"/>
  <c r="P452" i="33"/>
  <c r="Q432" i="33"/>
  <c r="N662" i="33"/>
  <c r="N658" i="33"/>
  <c r="P635" i="33"/>
  <c r="Q631" i="33"/>
  <c r="P629" i="33"/>
  <c r="P621" i="33"/>
  <c r="L619" i="33"/>
  <c r="P605" i="33"/>
  <c r="Q603" i="33"/>
  <c r="P601" i="33"/>
  <c r="Q599" i="33"/>
  <c r="N595" i="33"/>
  <c r="Q589" i="33"/>
  <c r="P569" i="33"/>
  <c r="Q567" i="33"/>
  <c r="P565" i="33"/>
  <c r="N559" i="33"/>
  <c r="Q557" i="33"/>
  <c r="L551" i="33"/>
  <c r="P549" i="33"/>
  <c r="Q541" i="33"/>
  <c r="L538" i="33"/>
  <c r="N527" i="33"/>
  <c r="Q517" i="33"/>
  <c r="Q514" i="33"/>
  <c r="P513" i="33"/>
  <c r="L494" i="33"/>
  <c r="Q488" i="33"/>
  <c r="L466" i="33"/>
  <c r="N458" i="33"/>
  <c r="L438" i="33"/>
  <c r="L426" i="33"/>
  <c r="N413" i="33"/>
  <c r="N635" i="33"/>
  <c r="Q632" i="33"/>
  <c r="N603" i="33"/>
  <c r="P570" i="33"/>
  <c r="N546" i="33"/>
  <c r="Q519" i="33"/>
  <c r="Q496" i="33"/>
  <c r="Q444" i="33"/>
  <c r="Q672" i="33"/>
  <c r="P654" i="33"/>
  <c r="P653" i="33"/>
  <c r="Q651" i="33"/>
  <c r="Q619" i="33"/>
  <c r="L603" i="33"/>
  <c r="P581" i="33"/>
  <c r="N570" i="33"/>
  <c r="Q559" i="33"/>
  <c r="Q558" i="33"/>
  <c r="Q551" i="33"/>
  <c r="L546" i="33"/>
  <c r="N543" i="33"/>
  <c r="L519" i="33"/>
  <c r="Q498" i="33"/>
  <c r="P496" i="33"/>
  <c r="Q494" i="33"/>
  <c r="N470" i="33"/>
  <c r="Q466" i="33"/>
  <c r="Q446" i="33"/>
  <c r="P444" i="33"/>
  <c r="Q438" i="33"/>
  <c r="N437" i="33"/>
  <c r="Q434" i="33"/>
  <c r="Q642" i="33"/>
  <c r="N674" i="33"/>
  <c r="N666" i="33"/>
  <c r="Q663" i="33"/>
  <c r="L646" i="33"/>
  <c r="Q643" i="33"/>
  <c r="P642" i="33"/>
  <c r="Q641" i="33"/>
  <c r="P617" i="33"/>
  <c r="Q615" i="33"/>
  <c r="P613" i="33"/>
  <c r="N594" i="33"/>
  <c r="P589" i="33"/>
  <c r="Q587" i="33"/>
  <c r="P577" i="33"/>
  <c r="Q575" i="33"/>
  <c r="P573" i="33"/>
  <c r="Q571" i="33"/>
  <c r="L554" i="33"/>
  <c r="L543" i="33"/>
  <c r="Q535" i="33"/>
  <c r="P534" i="33"/>
  <c r="L527" i="33"/>
  <c r="N519" i="33"/>
  <c r="P517" i="33"/>
  <c r="L514" i="33"/>
  <c r="N513" i="33"/>
  <c r="P490" i="33"/>
  <c r="Q489" i="33"/>
  <c r="L481" i="33"/>
  <c r="P476" i="33"/>
  <c r="L470" i="33"/>
  <c r="L458" i="33"/>
  <c r="N446" i="33"/>
  <c r="P434" i="33"/>
  <c r="Q433" i="33"/>
  <c r="Q400" i="33"/>
  <c r="Q669" i="33"/>
  <c r="N663" i="33"/>
  <c r="Q657" i="33"/>
  <c r="Q655" i="33"/>
  <c r="L643" i="33"/>
  <c r="N642" i="33"/>
  <c r="P641" i="33"/>
  <c r="P637" i="33"/>
  <c r="P618" i="33"/>
  <c r="N587" i="33"/>
  <c r="P578" i="33"/>
  <c r="N571" i="33"/>
  <c r="Q566" i="33"/>
  <c r="P550" i="33"/>
  <c r="Q547" i="33"/>
  <c r="N535" i="33"/>
  <c r="Q531" i="33"/>
  <c r="Q525" i="33"/>
  <c r="N522" i="33"/>
  <c r="Q508" i="33"/>
  <c r="P493" i="33"/>
  <c r="N490" i="33"/>
  <c r="P489" i="33"/>
  <c r="Q472" i="33"/>
  <c r="Q464" i="33"/>
  <c r="Q440" i="33"/>
  <c r="N434" i="33"/>
  <c r="P433" i="33"/>
  <c r="P432" i="33"/>
  <c r="Q426" i="33"/>
  <c r="P425" i="33"/>
  <c r="Q420" i="33"/>
  <c r="Q413" i="33"/>
  <c r="Q412" i="33"/>
  <c r="Q408" i="33"/>
  <c r="P405" i="33"/>
  <c r="P400" i="33"/>
  <c r="P673" i="33"/>
  <c r="Q671" i="33"/>
  <c r="P669" i="33"/>
  <c r="L663" i="33"/>
  <c r="P658" i="33"/>
  <c r="P657" i="33"/>
  <c r="L655" i="33"/>
  <c r="N645" i="33"/>
  <c r="L641" i="33"/>
  <c r="N627" i="33"/>
  <c r="Q621" i="33"/>
  <c r="N618" i="33"/>
  <c r="Q605" i="33"/>
  <c r="Q597" i="33"/>
  <c r="P593" i="33"/>
  <c r="L587" i="33"/>
  <c r="Q581" i="33"/>
  <c r="N578" i="33"/>
  <c r="L571" i="33"/>
  <c r="N550" i="33"/>
  <c r="Q543" i="33"/>
  <c r="L535" i="33"/>
  <c r="P525" i="33"/>
  <c r="L522" i="33"/>
  <c r="N510" i="33"/>
  <c r="P508" i="33"/>
  <c r="N493" i="33"/>
  <c r="N489" i="33"/>
  <c r="Q481" i="33"/>
  <c r="N478" i="33"/>
  <c r="P472" i="33"/>
  <c r="Q470" i="33"/>
  <c r="P465" i="33"/>
  <c r="P464" i="33"/>
  <c r="P440" i="33"/>
  <c r="P437" i="33"/>
  <c r="N433" i="33"/>
  <c r="N426" i="33"/>
  <c r="N425" i="33"/>
  <c r="P420" i="33"/>
  <c r="P413" i="33"/>
  <c r="P412" i="33"/>
  <c r="P408" i="33"/>
  <c r="N406" i="33"/>
  <c r="N405" i="33"/>
  <c r="L553" i="33"/>
  <c r="Q553" i="33"/>
  <c r="L545" i="33"/>
  <c r="Q545" i="33"/>
  <c r="L537" i="33"/>
  <c r="Q537" i="33"/>
  <c r="L529" i="33"/>
  <c r="Q529" i="33"/>
  <c r="L521" i="33"/>
  <c r="Q521" i="33"/>
  <c r="L509" i="33"/>
  <c r="N509" i="33"/>
  <c r="N486" i="33"/>
  <c r="P486" i="33"/>
  <c r="L480" i="33"/>
  <c r="Q480" i="33"/>
  <c r="N462" i="33"/>
  <c r="P462" i="33"/>
  <c r="L453" i="33"/>
  <c r="N453" i="33"/>
  <c r="P453" i="33"/>
  <c r="L442" i="33"/>
  <c r="N442" i="33"/>
  <c r="L436" i="33"/>
  <c r="Q436" i="33"/>
  <c r="L428" i="33"/>
  <c r="P428" i="33"/>
  <c r="Q428" i="33"/>
  <c r="N418" i="33"/>
  <c r="P418" i="33"/>
  <c r="L401" i="33"/>
  <c r="N401" i="33"/>
  <c r="P401" i="33"/>
  <c r="P671" i="33"/>
  <c r="Q670" i="33"/>
  <c r="Q649" i="33"/>
  <c r="P631" i="33"/>
  <c r="Q630" i="33"/>
  <c r="P623" i="33"/>
  <c r="Q622" i="33"/>
  <c r="P615" i="33"/>
  <c r="Q614" i="33"/>
  <c r="P607" i="33"/>
  <c r="Q606" i="33"/>
  <c r="P599" i="33"/>
  <c r="Q598" i="33"/>
  <c r="Q590" i="33"/>
  <c r="P583" i="33"/>
  <c r="Q582" i="33"/>
  <c r="P575" i="33"/>
  <c r="Q574" i="33"/>
  <c r="P567" i="33"/>
  <c r="Q563" i="33"/>
  <c r="Q506" i="33"/>
  <c r="L504" i="33"/>
  <c r="P504" i="33"/>
  <c r="L497" i="33"/>
  <c r="N497" i="33"/>
  <c r="P497" i="33"/>
  <c r="L477" i="33"/>
  <c r="N477" i="33"/>
  <c r="L456" i="33"/>
  <c r="Q456" i="33"/>
  <c r="L449" i="33"/>
  <c r="P449" i="33"/>
  <c r="Q449" i="33"/>
  <c r="N430" i="33"/>
  <c r="P430" i="33"/>
  <c r="L421" i="33"/>
  <c r="N421" i="33"/>
  <c r="P421" i="33"/>
  <c r="L410" i="33"/>
  <c r="N410" i="33"/>
  <c r="L404" i="33"/>
  <c r="Q404" i="33"/>
  <c r="Q678" i="33"/>
  <c r="Q677" i="33"/>
  <c r="N671" i="33"/>
  <c r="P670" i="33"/>
  <c r="Q666" i="33"/>
  <c r="Q665" i="33"/>
  <c r="P649" i="33"/>
  <c r="P646" i="33"/>
  <c r="Q645" i="33"/>
  <c r="N631" i="33"/>
  <c r="P630" i="33"/>
  <c r="N623" i="33"/>
  <c r="P622" i="33"/>
  <c r="N615" i="33"/>
  <c r="P614" i="33"/>
  <c r="N607" i="33"/>
  <c r="P606" i="33"/>
  <c r="N599" i="33"/>
  <c r="P598" i="33"/>
  <c r="P590" i="33"/>
  <c r="N583" i="33"/>
  <c r="P582" i="33"/>
  <c r="N575" i="33"/>
  <c r="P574" i="33"/>
  <c r="N567" i="33"/>
  <c r="N563" i="33"/>
  <c r="L558" i="33"/>
  <c r="N558" i="33"/>
  <c r="P547" i="33"/>
  <c r="N547" i="33"/>
  <c r="P539" i="33"/>
  <c r="N539" i="33"/>
  <c r="P531" i="33"/>
  <c r="N531" i="33"/>
  <c r="P523" i="33"/>
  <c r="N523" i="33"/>
  <c r="Q510" i="33"/>
  <c r="Q509" i="33"/>
  <c r="P506" i="33"/>
  <c r="Q486" i="33"/>
  <c r="L485" i="33"/>
  <c r="P485" i="33"/>
  <c r="Q485" i="33"/>
  <c r="P482" i="33"/>
  <c r="N482" i="33"/>
  <c r="Q482" i="33"/>
  <c r="Q462" i="33"/>
  <c r="L461" i="33"/>
  <c r="P461" i="33"/>
  <c r="Q461" i="33"/>
  <c r="L454" i="33"/>
  <c r="N454" i="33"/>
  <c r="L448" i="33"/>
  <c r="P448" i="33"/>
  <c r="Q448" i="33"/>
  <c r="Q442" i="33"/>
  <c r="L441" i="33"/>
  <c r="N441" i="33"/>
  <c r="P441" i="33"/>
  <c r="L424" i="33"/>
  <c r="Q424" i="33"/>
  <c r="Q418" i="33"/>
  <c r="L417" i="33"/>
  <c r="P417" i="33"/>
  <c r="Q417" i="33"/>
  <c r="L402" i="33"/>
  <c r="N402" i="33"/>
  <c r="P678" i="33"/>
  <c r="P677" i="33"/>
  <c r="Q674" i="33"/>
  <c r="Q673" i="33"/>
  <c r="N670" i="33"/>
  <c r="P666" i="33"/>
  <c r="P665" i="33"/>
  <c r="Q662" i="33"/>
  <c r="N649" i="33"/>
  <c r="P645" i="33"/>
  <c r="Q638" i="33"/>
  <c r="N630" i="33"/>
  <c r="N622" i="33"/>
  <c r="Q618" i="33"/>
  <c r="Q617" i="33"/>
  <c r="N614" i="33"/>
  <c r="Q610" i="33"/>
  <c r="Q609" i="33"/>
  <c r="N606" i="33"/>
  <c r="Q601" i="33"/>
  <c r="N598" i="33"/>
  <c r="Q594" i="33"/>
  <c r="Q593" i="33"/>
  <c r="N590" i="33"/>
  <c r="Q586" i="33"/>
  <c r="Q585" i="33"/>
  <c r="N582" i="33"/>
  <c r="Q578" i="33"/>
  <c r="Q577" i="33"/>
  <c r="N574" i="33"/>
  <c r="Q570" i="33"/>
  <c r="Q569" i="33"/>
  <c r="L566" i="33"/>
  <c r="N566" i="33"/>
  <c r="L563" i="33"/>
  <c r="Q554" i="33"/>
  <c r="P553" i="33"/>
  <c r="Q550" i="33"/>
  <c r="Q546" i="33"/>
  <c r="P545" i="33"/>
  <c r="Q538" i="33"/>
  <c r="P537" i="33"/>
  <c r="Q534" i="33"/>
  <c r="Q530" i="33"/>
  <c r="P529" i="33"/>
  <c r="Q526" i="33"/>
  <c r="Q522" i="33"/>
  <c r="P521" i="33"/>
  <c r="P510" i="33"/>
  <c r="P509" i="33"/>
  <c r="L506" i="33"/>
  <c r="L505" i="33"/>
  <c r="P505" i="33"/>
  <c r="L498" i="33"/>
  <c r="N498" i="33"/>
  <c r="L492" i="33"/>
  <c r="Q492" i="33"/>
  <c r="L486" i="33"/>
  <c r="L484" i="33"/>
  <c r="P484" i="33"/>
  <c r="Q484" i="33"/>
  <c r="P480" i="33"/>
  <c r="Q477" i="33"/>
  <c r="P474" i="33"/>
  <c r="L474" i="33"/>
  <c r="N474" i="33"/>
  <c r="L468" i="33"/>
  <c r="Q468" i="33"/>
  <c r="L462" i="33"/>
  <c r="L460" i="33"/>
  <c r="P460" i="33"/>
  <c r="Q460" i="33"/>
  <c r="Q453" i="33"/>
  <c r="N450" i="33"/>
  <c r="P450" i="33"/>
  <c r="P442" i="33"/>
  <c r="P436" i="33"/>
  <c r="Q430" i="33"/>
  <c r="L429" i="33"/>
  <c r="P429" i="33"/>
  <c r="Q429" i="33"/>
  <c r="L422" i="33"/>
  <c r="N422" i="33"/>
  <c r="L418" i="33"/>
  <c r="L416" i="33"/>
  <c r="P416" i="33"/>
  <c r="Q416" i="33"/>
  <c r="Q410" i="33"/>
  <c r="L409" i="33"/>
  <c r="N409" i="33"/>
  <c r="P409" i="33"/>
  <c r="Q401" i="33"/>
  <c r="Q493" i="33"/>
  <c r="Q469" i="33"/>
  <c r="Q437" i="33"/>
  <c r="Q425" i="33"/>
  <c r="Q405" i="33"/>
  <c r="N636" i="33"/>
  <c r="P636" i="33"/>
  <c r="L633" i="33"/>
  <c r="N633" i="33"/>
  <c r="L507" i="33"/>
  <c r="N507" i="33"/>
  <c r="P507" i="33"/>
  <c r="Q507" i="33"/>
  <c r="L475" i="33"/>
  <c r="N475" i="33"/>
  <c r="P475" i="33"/>
  <c r="Q475" i="33"/>
  <c r="N677" i="33"/>
  <c r="P676" i="33"/>
  <c r="N673" i="33"/>
  <c r="P672" i="33"/>
  <c r="N669" i="33"/>
  <c r="N665" i="33"/>
  <c r="P664" i="33"/>
  <c r="P660" i="33"/>
  <c r="N657" i="33"/>
  <c r="P656" i="33"/>
  <c r="P652" i="33"/>
  <c r="P648" i="33"/>
  <c r="N640" i="33"/>
  <c r="P640" i="33"/>
  <c r="L637" i="33"/>
  <c r="N637" i="33"/>
  <c r="L628" i="33"/>
  <c r="N628" i="33"/>
  <c r="P628" i="33"/>
  <c r="L612" i="33"/>
  <c r="N612" i="33"/>
  <c r="P612" i="33"/>
  <c r="L604" i="33"/>
  <c r="N604" i="33"/>
  <c r="P604" i="33"/>
  <c r="L596" i="33"/>
  <c r="N596" i="33"/>
  <c r="P596" i="33"/>
  <c r="L588" i="33"/>
  <c r="N588" i="33"/>
  <c r="P588" i="33"/>
  <c r="L572" i="33"/>
  <c r="N572" i="33"/>
  <c r="P572" i="33"/>
  <c r="L564" i="33"/>
  <c r="N564" i="33"/>
  <c r="P564" i="33"/>
  <c r="L556" i="33"/>
  <c r="N556" i="33"/>
  <c r="P556" i="33"/>
  <c r="L548" i="33"/>
  <c r="N548" i="33"/>
  <c r="P548" i="33"/>
  <c r="L540" i="33"/>
  <c r="N540" i="33"/>
  <c r="P540" i="33"/>
  <c r="L532" i="33"/>
  <c r="N532" i="33"/>
  <c r="P532" i="33"/>
  <c r="L524" i="33"/>
  <c r="N524" i="33"/>
  <c r="P524" i="33"/>
  <c r="L516" i="33"/>
  <c r="N516" i="33"/>
  <c r="P516" i="33"/>
  <c r="Q676" i="33"/>
  <c r="Q664" i="33"/>
  <c r="Q660" i="33"/>
  <c r="Q656" i="33"/>
  <c r="Q652" i="33"/>
  <c r="Q648" i="33"/>
  <c r="N676" i="33"/>
  <c r="N672" i="33"/>
  <c r="N664" i="33"/>
  <c r="N660" i="33"/>
  <c r="N656" i="33"/>
  <c r="P655" i="33"/>
  <c r="N652" i="33"/>
  <c r="P651" i="33"/>
  <c r="N648" i="33"/>
  <c r="P643" i="33"/>
  <c r="Q636" i="33"/>
  <c r="Q633" i="33"/>
  <c r="L491" i="33"/>
  <c r="N491" i="33"/>
  <c r="P491" i="33"/>
  <c r="Q491" i="33"/>
  <c r="Q640" i="33"/>
  <c r="L636" i="33"/>
  <c r="P633" i="33"/>
  <c r="N632" i="33"/>
  <c r="P632" i="33"/>
  <c r="L624" i="33"/>
  <c r="N624" i="33"/>
  <c r="P624" i="33"/>
  <c r="L616" i="33"/>
  <c r="N616" i="33"/>
  <c r="P616" i="33"/>
  <c r="L608" i="33"/>
  <c r="N608" i="33"/>
  <c r="P608" i="33"/>
  <c r="L600" i="33"/>
  <c r="N600" i="33"/>
  <c r="P600" i="33"/>
  <c r="L592" i="33"/>
  <c r="N592" i="33"/>
  <c r="P592" i="33"/>
  <c r="L584" i="33"/>
  <c r="N584" i="33"/>
  <c r="P584" i="33"/>
  <c r="L576" i="33"/>
  <c r="N576" i="33"/>
  <c r="P576" i="33"/>
  <c r="L568" i="33"/>
  <c r="N568" i="33"/>
  <c r="P568" i="33"/>
  <c r="L560" i="33"/>
  <c r="N560" i="33"/>
  <c r="P560" i="33"/>
  <c r="L552" i="33"/>
  <c r="N552" i="33"/>
  <c r="P552" i="33"/>
  <c r="L544" i="33"/>
  <c r="N544" i="33"/>
  <c r="P544" i="33"/>
  <c r="L536" i="33"/>
  <c r="N536" i="33"/>
  <c r="P536" i="33"/>
  <c r="L528" i="33"/>
  <c r="N528" i="33"/>
  <c r="P528" i="33"/>
  <c r="L520" i="33"/>
  <c r="N520" i="33"/>
  <c r="P520" i="33"/>
  <c r="L499" i="33"/>
  <c r="N499" i="33"/>
  <c r="P499" i="33"/>
  <c r="Q499" i="33"/>
  <c r="N629" i="33"/>
  <c r="N621" i="33"/>
  <c r="N617" i="33"/>
  <c r="N613" i="33"/>
  <c r="N609" i="33"/>
  <c r="N605" i="33"/>
  <c r="N601" i="33"/>
  <c r="N597" i="33"/>
  <c r="N593" i="33"/>
  <c r="N589" i="33"/>
  <c r="N585" i="33"/>
  <c r="N581" i="33"/>
  <c r="N577" i="33"/>
  <c r="N573" i="33"/>
  <c r="N569" i="33"/>
  <c r="N565" i="33"/>
  <c r="N557" i="33"/>
  <c r="N553" i="33"/>
  <c r="N549" i="33"/>
  <c r="N545" i="33"/>
  <c r="N541" i="33"/>
  <c r="N537" i="33"/>
  <c r="N529" i="33"/>
  <c r="N525" i="33"/>
  <c r="N521" i="33"/>
  <c r="N517" i="33"/>
  <c r="Q515" i="33"/>
  <c r="Q512" i="33"/>
  <c r="L471" i="33"/>
  <c r="N471" i="33"/>
  <c r="P471" i="33"/>
  <c r="L463" i="33"/>
  <c r="N463" i="33"/>
  <c r="P463" i="33"/>
  <c r="L455" i="33"/>
  <c r="N455" i="33"/>
  <c r="P455" i="33"/>
  <c r="L447" i="33"/>
  <c r="N447" i="33"/>
  <c r="P447" i="33"/>
  <c r="L439" i="33"/>
  <c r="N439" i="33"/>
  <c r="P439" i="33"/>
  <c r="L423" i="33"/>
  <c r="N423" i="33"/>
  <c r="P423" i="33"/>
  <c r="L407" i="33"/>
  <c r="N407" i="33"/>
  <c r="P407" i="33"/>
  <c r="N511" i="33"/>
  <c r="P511" i="33"/>
  <c r="L503" i="33"/>
  <c r="N503" i="33"/>
  <c r="P503" i="33"/>
  <c r="L495" i="33"/>
  <c r="N495" i="33"/>
  <c r="P495" i="33"/>
  <c r="L487" i="33"/>
  <c r="N487" i="33"/>
  <c r="P487" i="33"/>
  <c r="L479" i="33"/>
  <c r="N479" i="33"/>
  <c r="P479" i="33"/>
  <c r="N515" i="33"/>
  <c r="P515" i="33"/>
  <c r="L512" i="33"/>
  <c r="N512" i="33"/>
  <c r="L467" i="33"/>
  <c r="N467" i="33"/>
  <c r="P467" i="33"/>
  <c r="L459" i="33"/>
  <c r="N459" i="33"/>
  <c r="P459" i="33"/>
  <c r="L451" i="33"/>
  <c r="N451" i="33"/>
  <c r="P451" i="33"/>
  <c r="L435" i="33"/>
  <c r="N435" i="33"/>
  <c r="P435" i="33"/>
  <c r="L427" i="33"/>
  <c r="N427" i="33"/>
  <c r="P427" i="33"/>
  <c r="L419" i="33"/>
  <c r="N419" i="33"/>
  <c r="P419" i="33"/>
  <c r="L411" i="33"/>
  <c r="N411" i="33"/>
  <c r="P411" i="33"/>
  <c r="L403" i="33"/>
  <c r="N403" i="33"/>
  <c r="P403" i="33"/>
  <c r="N508" i="33"/>
  <c r="N504" i="33"/>
  <c r="N496" i="33"/>
  <c r="N492" i="33"/>
  <c r="N488" i="33"/>
  <c r="N484" i="33"/>
  <c r="N480" i="33"/>
  <c r="N476" i="33"/>
  <c r="N472" i="33"/>
  <c r="N468" i="33"/>
  <c r="N464" i="33"/>
  <c r="N460" i="33"/>
  <c r="N456" i="33"/>
  <c r="N452" i="33"/>
  <c r="N448" i="33"/>
  <c r="N444" i="33"/>
  <c r="N440" i="33"/>
  <c r="N436" i="33"/>
  <c r="N432" i="33"/>
  <c r="N428" i="33"/>
  <c r="N424" i="33"/>
  <c r="N420" i="33"/>
  <c r="N416" i="33"/>
  <c r="N412" i="33"/>
  <c r="N408" i="33"/>
  <c r="N404" i="33"/>
  <c r="N400" i="33"/>
  <c r="P399" i="33"/>
  <c r="N399" i="33"/>
  <c r="L399" i="33"/>
  <c r="L757" i="33"/>
  <c r="N757" i="33"/>
  <c r="P757" i="33"/>
  <c r="L744" i="33"/>
  <c r="N744" i="33"/>
  <c r="P758" i="33"/>
  <c r="L708" i="33"/>
  <c r="P744" i="33"/>
  <c r="L706" i="33"/>
  <c r="P707" i="33"/>
  <c r="N707" i="33"/>
  <c r="P706" i="33"/>
  <c r="L758" i="33"/>
  <c r="L707" i="33"/>
  <c r="N758" i="33"/>
  <c r="N706" i="33"/>
  <c r="N708" i="33"/>
  <c r="P708" i="33"/>
  <c r="L755" i="33"/>
  <c r="P755" i="33"/>
  <c r="P741" i="33"/>
  <c r="L760" i="33"/>
  <c r="N755" i="33"/>
  <c r="L732" i="33"/>
  <c r="N760" i="33"/>
  <c r="P760" i="33"/>
  <c r="L733" i="33"/>
  <c r="P733" i="33"/>
  <c r="N735" i="33"/>
  <c r="L737" i="33"/>
  <c r="P734" i="33"/>
  <c r="L736" i="33"/>
  <c r="P735" i="33"/>
  <c r="P736" i="33"/>
  <c r="N737" i="33"/>
  <c r="L739" i="33"/>
  <c r="P737" i="33"/>
  <c r="N739" i="33"/>
  <c r="L740" i="33"/>
  <c r="L741" i="33"/>
  <c r="P732" i="33"/>
  <c r="N733" i="33"/>
  <c r="L734" i="33"/>
  <c r="L735" i="33"/>
  <c r="P739" i="33"/>
  <c r="P740" i="33"/>
  <c r="N741" i="33"/>
  <c r="N732" i="33"/>
  <c r="N734" i="33"/>
  <c r="N736" i="33"/>
  <c r="N740" i="33"/>
  <c r="P695" i="33"/>
  <c r="P702" i="33"/>
  <c r="P694" i="33"/>
  <c r="P696" i="33"/>
  <c r="N688" i="33"/>
  <c r="Q723" i="33"/>
  <c r="P723" i="33"/>
  <c r="N723" i="33"/>
  <c r="N694" i="33"/>
  <c r="N702" i="33"/>
  <c r="P692" i="33"/>
  <c r="P700" i="33"/>
  <c r="L696" i="33"/>
  <c r="L688" i="33"/>
  <c r="L695" i="33"/>
  <c r="N696" i="33"/>
  <c r="L687" i="33"/>
  <c r="P701" i="33"/>
  <c r="L704" i="33"/>
  <c r="P687" i="33"/>
  <c r="P688" i="33"/>
  <c r="P693" i="33"/>
  <c r="L703" i="33"/>
  <c r="N704" i="33"/>
  <c r="P711" i="33"/>
  <c r="P703" i="33"/>
  <c r="L697" i="33"/>
  <c r="L705" i="33"/>
  <c r="L689" i="33"/>
  <c r="L690" i="33"/>
  <c r="P689" i="33"/>
  <c r="N690" i="33"/>
  <c r="L691" i="33"/>
  <c r="L692" i="33"/>
  <c r="P697" i="33"/>
  <c r="N698" i="33"/>
  <c r="L699" i="33"/>
  <c r="L700" i="33"/>
  <c r="P704" i="33"/>
  <c r="P705" i="33"/>
  <c r="L711" i="33"/>
  <c r="L698" i="33"/>
  <c r="P690" i="33"/>
  <c r="P691" i="33"/>
  <c r="N692" i="33"/>
  <c r="L693" i="33"/>
  <c r="L694" i="33"/>
  <c r="P698" i="33"/>
  <c r="P699" i="33"/>
  <c r="N700" i="33"/>
  <c r="L701" i="33"/>
  <c r="L702" i="33"/>
  <c r="N711" i="33"/>
  <c r="L712" i="33"/>
  <c r="N687" i="33"/>
  <c r="N689" i="33"/>
  <c r="N691" i="33"/>
  <c r="N693" i="33"/>
  <c r="N695" i="33"/>
  <c r="N697" i="33"/>
  <c r="N699" i="33"/>
  <c r="N701" i="33"/>
  <c r="N703" i="33"/>
  <c r="N705" i="33"/>
  <c r="N712" i="33"/>
  <c r="L713" i="33"/>
  <c r="L714" i="33"/>
  <c r="L715" i="33"/>
  <c r="L716" i="33"/>
  <c r="L718" i="33"/>
  <c r="L719" i="33"/>
  <c r="L720" i="33"/>
  <c r="L721" i="33"/>
  <c r="P712" i="33"/>
  <c r="Q947" i="33"/>
  <c r="P713" i="33"/>
  <c r="P714" i="33"/>
  <c r="P715" i="33"/>
  <c r="P716" i="33"/>
  <c r="P718" i="33"/>
  <c r="P719" i="33"/>
  <c r="P720" i="33"/>
  <c r="P721" i="33"/>
  <c r="N713" i="33"/>
  <c r="Q714" i="33"/>
  <c r="N715" i="33"/>
  <c r="Q716" i="33"/>
  <c r="Q718" i="33"/>
  <c r="N719" i="33"/>
  <c r="Q720" i="33"/>
  <c r="N721" i="33"/>
  <c r="P947" i="33"/>
  <c r="P945" i="33"/>
  <c r="Q941" i="33"/>
  <c r="Q946" i="33"/>
  <c r="Q951" i="33"/>
  <c r="Q948" i="33"/>
  <c r="N947" i="33"/>
  <c r="P946" i="33"/>
  <c r="Q942" i="33"/>
  <c r="P941" i="33"/>
  <c r="Q953" i="33"/>
  <c r="N946" i="33"/>
  <c r="P942" i="33"/>
  <c r="Q937" i="33"/>
  <c r="P943" i="33"/>
  <c r="P953" i="33"/>
  <c r="N943" i="33"/>
  <c r="N942" i="33"/>
  <c r="Q949" i="33"/>
  <c r="Q943" i="33"/>
  <c r="Q939" i="33"/>
  <c r="P951" i="33"/>
  <c r="N951" i="33"/>
  <c r="P950" i="33"/>
  <c r="P949" i="33"/>
  <c r="N939" i="33"/>
  <c r="P938" i="33"/>
  <c r="P937" i="33"/>
  <c r="Q950" i="33"/>
  <c r="P939" i="33"/>
  <c r="Q938" i="33"/>
  <c r="N950" i="33"/>
  <c r="Q945" i="33"/>
  <c r="N938" i="33"/>
  <c r="Q952" i="33"/>
  <c r="Q940" i="33"/>
  <c r="N953" i="33"/>
  <c r="P952" i="33"/>
  <c r="N949" i="33"/>
  <c r="P948" i="33"/>
  <c r="N945" i="33"/>
  <c r="P944" i="33"/>
  <c r="N941" i="33"/>
  <c r="P940" i="33"/>
  <c r="N937" i="33"/>
  <c r="N952" i="33"/>
  <c r="N948" i="33"/>
  <c r="N944" i="33"/>
  <c r="N940" i="33"/>
  <c r="Q944" i="33"/>
  <c r="L936" i="33"/>
  <c r="Q936" i="33"/>
  <c r="N936" i="33"/>
  <c r="L778" i="33"/>
  <c r="P779" i="33"/>
  <c r="L770" i="33"/>
  <c r="N773" i="33"/>
  <c r="L775" i="33"/>
  <c r="P781" i="33"/>
  <c r="L774" i="33"/>
  <c r="N775" i="33"/>
  <c r="P783" i="33"/>
  <c r="P774" i="33"/>
  <c r="P775" i="33"/>
  <c r="L779" i="33"/>
  <c r="L771" i="33"/>
  <c r="P772" i="33"/>
  <c r="P771" i="33"/>
  <c r="P782" i="33"/>
  <c r="L768" i="33"/>
  <c r="L769" i="33"/>
  <c r="P773" i="33"/>
  <c r="L776" i="33"/>
  <c r="L777" i="33"/>
  <c r="P768" i="33"/>
  <c r="N769" i="33"/>
  <c r="P776" i="33"/>
  <c r="N777" i="33"/>
  <c r="P784" i="33"/>
  <c r="P769" i="33"/>
  <c r="P770" i="33"/>
  <c r="N771" i="33"/>
  <c r="L772" i="33"/>
  <c r="L773" i="33"/>
  <c r="P777" i="33"/>
  <c r="P778" i="33"/>
  <c r="N779" i="33"/>
  <c r="L780" i="33"/>
  <c r="N768" i="33"/>
  <c r="N770" i="33"/>
  <c r="N772" i="33"/>
  <c r="N774" i="33"/>
  <c r="N776" i="33"/>
  <c r="N778" i="33"/>
  <c r="N780" i="33"/>
  <c r="P780" i="33"/>
  <c r="L781" i="33"/>
  <c r="L782" i="33"/>
  <c r="L784" i="33"/>
  <c r="N781" i="33"/>
  <c r="Q782" i="33"/>
  <c r="N783" i="33"/>
  <c r="Q784" i="33"/>
  <c r="P789" i="33"/>
  <c r="L789" i="33"/>
  <c r="P786" i="33"/>
  <c r="L786" i="33"/>
  <c r="L788" i="33"/>
  <c r="N786" i="33"/>
  <c r="P787" i="33"/>
  <c r="N788" i="33"/>
  <c r="Q787" i="33"/>
  <c r="L787" i="33"/>
  <c r="P788" i="33"/>
  <c r="N789" i="33"/>
  <c r="Q962" i="33"/>
  <c r="L957" i="33"/>
  <c r="Q963" i="33"/>
  <c r="Q961" i="33"/>
  <c r="Q959" i="33"/>
  <c r="P963" i="33"/>
  <c r="P962" i="33"/>
  <c r="P959" i="33"/>
  <c r="Q958" i="33"/>
  <c r="L963" i="33"/>
  <c r="N962" i="33"/>
  <c r="Q960" i="33"/>
  <c r="N959" i="33"/>
  <c r="L960" i="33"/>
  <c r="P958" i="33"/>
  <c r="N958" i="33"/>
  <c r="P961" i="33"/>
  <c r="N961" i="33"/>
  <c r="P960" i="33"/>
  <c r="N957" i="33"/>
  <c r="P957" i="33"/>
  <c r="Q834" i="33"/>
  <c r="P834" i="33"/>
  <c r="Q822" i="33"/>
  <c r="Q821" i="33"/>
  <c r="N834" i="33"/>
  <c r="P821" i="33"/>
  <c r="Q814" i="33"/>
  <c r="Q838" i="33"/>
  <c r="L956" i="33"/>
  <c r="Q841" i="33"/>
  <c r="N956" i="33"/>
  <c r="P956" i="33"/>
  <c r="P838" i="33"/>
  <c r="P822" i="33"/>
  <c r="P814" i="33"/>
  <c r="Q813" i="33"/>
  <c r="P840" i="33"/>
  <c r="N838" i="33"/>
  <c r="Q826" i="33"/>
  <c r="N814" i="33"/>
  <c r="P813" i="33"/>
  <c r="Q828" i="33"/>
  <c r="L826" i="33"/>
  <c r="N813" i="33"/>
  <c r="P841" i="33"/>
  <c r="Q832" i="33"/>
  <c r="Q830" i="33"/>
  <c r="Q823" i="33"/>
  <c r="N822" i="33"/>
  <c r="Q816" i="33"/>
  <c r="N841" i="33"/>
  <c r="Q833" i="33"/>
  <c r="P832" i="33"/>
  <c r="N825" i="33"/>
  <c r="Q820" i="33"/>
  <c r="Q818" i="33"/>
  <c r="P836" i="33"/>
  <c r="P833" i="33"/>
  <c r="P820" i="33"/>
  <c r="Q815" i="33"/>
  <c r="P830" i="33"/>
  <c r="P818" i="33"/>
  <c r="P810" i="33"/>
  <c r="N833" i="33"/>
  <c r="N830" i="33"/>
  <c r="P829" i="33"/>
  <c r="P828" i="33"/>
  <c r="P826" i="33"/>
  <c r="Q825" i="33"/>
  <c r="Q824" i="33"/>
  <c r="N821" i="33"/>
  <c r="N818" i="33"/>
  <c r="P817" i="33"/>
  <c r="P816" i="33"/>
  <c r="N810" i="33"/>
  <c r="Q810" i="33"/>
  <c r="Q829" i="33"/>
  <c r="Q817" i="33"/>
  <c r="Q840" i="33"/>
  <c r="Q836" i="33"/>
  <c r="N829" i="33"/>
  <c r="P825" i="33"/>
  <c r="P824" i="33"/>
  <c r="N817" i="33"/>
  <c r="Q835" i="33"/>
  <c r="Q831" i="33"/>
  <c r="Q827" i="33"/>
  <c r="Q811" i="33"/>
  <c r="N840" i="33"/>
  <c r="N836" i="33"/>
  <c r="P835" i="33"/>
  <c r="N832" i="33"/>
  <c r="P831" i="33"/>
  <c r="N828" i="33"/>
  <c r="P827" i="33"/>
  <c r="N824" i="33"/>
  <c r="P823" i="33"/>
  <c r="N820" i="33"/>
  <c r="P819" i="33"/>
  <c r="N816" i="33"/>
  <c r="P815" i="33"/>
  <c r="P811" i="33"/>
  <c r="N835" i="33"/>
  <c r="N831" i="33"/>
  <c r="N827" i="33"/>
  <c r="N823" i="33"/>
  <c r="N819" i="33"/>
  <c r="N815" i="33"/>
  <c r="N811" i="33"/>
  <c r="Q819" i="33"/>
  <c r="P805" i="33"/>
  <c r="P799" i="33"/>
  <c r="L805" i="33"/>
  <c r="L796" i="33"/>
  <c r="L797" i="33"/>
  <c r="L798" i="33"/>
  <c r="L799" i="33"/>
  <c r="P796" i="33"/>
  <c r="P797" i="33"/>
  <c r="P798" i="33"/>
  <c r="N799" i="33"/>
  <c r="L800" i="33"/>
  <c r="L801" i="33"/>
  <c r="L802" i="33"/>
  <c r="L803" i="33"/>
  <c r="N796" i="33"/>
  <c r="Q797" i="33"/>
  <c r="N798" i="33"/>
  <c r="N800" i="33"/>
  <c r="Q238" i="33"/>
  <c r="P801" i="33"/>
  <c r="P802" i="33"/>
  <c r="N803" i="33"/>
  <c r="L804" i="33"/>
  <c r="P800" i="33"/>
  <c r="P238" i="33"/>
  <c r="N231" i="33"/>
  <c r="P803" i="33"/>
  <c r="P804" i="33"/>
  <c r="N805" i="33"/>
  <c r="L806" i="33"/>
  <c r="L225" i="33"/>
  <c r="Q239" i="33"/>
  <c r="Q801" i="33"/>
  <c r="N802" i="33"/>
  <c r="N804" i="33"/>
  <c r="N806" i="33"/>
  <c r="P806" i="33"/>
  <c r="Q240" i="33"/>
  <c r="N225" i="33"/>
  <c r="P240" i="33"/>
  <c r="P239" i="33"/>
  <c r="Q232" i="33"/>
  <c r="P228" i="33"/>
  <c r="Q227" i="33"/>
  <c r="P226" i="33"/>
  <c r="Q228" i="33"/>
  <c r="Q241" i="33"/>
  <c r="N240" i="33"/>
  <c r="Q234" i="33"/>
  <c r="L232" i="33"/>
  <c r="N228" i="33"/>
  <c r="P227" i="33"/>
  <c r="Q236" i="33"/>
  <c r="N227" i="33"/>
  <c r="P236" i="33"/>
  <c r="Q235" i="33"/>
  <c r="N239" i="33"/>
  <c r="N236" i="33"/>
  <c r="P235" i="33"/>
  <c r="P234" i="33"/>
  <c r="P232" i="33"/>
  <c r="Q231" i="33"/>
  <c r="Q230" i="33"/>
  <c r="N235" i="33"/>
  <c r="P231" i="33"/>
  <c r="P230" i="33"/>
  <c r="Q226" i="33"/>
  <c r="Q229" i="33"/>
  <c r="P241" i="33"/>
  <c r="N238" i="33"/>
  <c r="P237" i="33"/>
  <c r="N234" i="33"/>
  <c r="P233" i="33"/>
  <c r="N230" i="33"/>
  <c r="P229" i="33"/>
  <c r="N226" i="33"/>
  <c r="N241" i="33"/>
  <c r="N237" i="33"/>
  <c r="N233" i="33"/>
  <c r="N229" i="33"/>
  <c r="Q237" i="33"/>
  <c r="Q233" i="33"/>
  <c r="P225" i="33"/>
  <c r="R791" i="33" l="1"/>
  <c r="R221" i="33"/>
  <c r="R395" i="33"/>
  <c r="R243" i="33"/>
  <c r="J1044" i="33"/>
  <c r="Q1044" i="33" s="1"/>
  <c r="J1043" i="33"/>
  <c r="N1043" i="33" s="1"/>
  <c r="J1042" i="33"/>
  <c r="Q1042" i="33" s="1"/>
  <c r="J1033" i="33"/>
  <c r="Q1033" i="33" s="1"/>
  <c r="J1032" i="33"/>
  <c r="L1032" i="33" s="1"/>
  <c r="J1031" i="33"/>
  <c r="N1031" i="33" s="1"/>
  <c r="J1030" i="33"/>
  <c r="Q1030" i="33" s="1"/>
  <c r="J1029" i="33"/>
  <c r="Q1029" i="33" s="1"/>
  <c r="J1028" i="33"/>
  <c r="P1028" i="33" s="1"/>
  <c r="A1025" i="33"/>
  <c r="A1024" i="33"/>
  <c r="J1023" i="33"/>
  <c r="Q1023" i="33" s="1"/>
  <c r="J1022" i="33"/>
  <c r="N1022" i="33" s="1"/>
  <c r="A1021" i="33"/>
  <c r="A1020" i="33"/>
  <c r="A1019" i="33"/>
  <c r="J1018" i="33"/>
  <c r="Q1018" i="33" s="1"/>
  <c r="R1016" i="33" s="1"/>
  <c r="J76" i="38" s="1"/>
  <c r="A1017" i="33"/>
  <c r="A1016" i="33"/>
  <c r="A1015" i="33"/>
  <c r="A1010" i="33"/>
  <c r="A1009" i="33"/>
  <c r="J1007" i="33"/>
  <c r="N1007" i="33" s="1"/>
  <c r="J1006" i="33"/>
  <c r="Q1006" i="33" s="1"/>
  <c r="J1005" i="33"/>
  <c r="Q1005" i="33" s="1"/>
  <c r="J1004" i="33"/>
  <c r="N1004" i="33" s="1"/>
  <c r="J1003" i="33"/>
  <c r="N1003" i="33" s="1"/>
  <c r="J1002" i="33"/>
  <c r="N1002" i="33" s="1"/>
  <c r="J1001" i="33"/>
  <c r="Q1001" i="33" s="1"/>
  <c r="J1000" i="33"/>
  <c r="N1000" i="33" s="1"/>
  <c r="A999" i="33"/>
  <c r="A998" i="33"/>
  <c r="J996" i="33"/>
  <c r="P996" i="33" s="1"/>
  <c r="A995" i="33"/>
  <c r="A994" i="33"/>
  <c r="J992" i="33"/>
  <c r="Q992" i="33" s="1"/>
  <c r="R990" i="33" s="1"/>
  <c r="J47" i="38" s="1"/>
  <c r="A991" i="33"/>
  <c r="A990" i="33"/>
  <c r="A974" i="33"/>
  <c r="A968" i="33"/>
  <c r="J967" i="33"/>
  <c r="A966" i="33"/>
  <c r="A965" i="33"/>
  <c r="J1058" i="33"/>
  <c r="L1058" i="33" s="1"/>
  <c r="J1057" i="33"/>
  <c r="Q1057" i="33" s="1"/>
  <c r="J1056" i="33"/>
  <c r="L1056" i="33" s="1"/>
  <c r="J1055" i="33"/>
  <c r="Q1055" i="33" s="1"/>
  <c r="J1054" i="33"/>
  <c r="Q1054" i="33" s="1"/>
  <c r="J1053" i="33"/>
  <c r="Q1053" i="33" s="1"/>
  <c r="A1050" i="33"/>
  <c r="J897" i="33"/>
  <c r="N897" i="33" s="1"/>
  <c r="J896" i="33"/>
  <c r="L896" i="33" s="1"/>
  <c r="J895" i="33"/>
  <c r="Q895" i="33" s="1"/>
  <c r="J728" i="33"/>
  <c r="Q728" i="33" s="1"/>
  <c r="J726" i="33"/>
  <c r="L726" i="33" s="1"/>
  <c r="J683" i="33"/>
  <c r="Q683" i="33" s="1"/>
  <c r="A397" i="33"/>
  <c r="E3" i="33"/>
  <c r="L996" i="33" l="1"/>
  <c r="L1000" i="33"/>
  <c r="L1018" i="33"/>
  <c r="Q1004" i="33"/>
  <c r="L1031" i="33"/>
  <c r="Q897" i="33"/>
  <c r="L1030" i="33"/>
  <c r="N996" i="33"/>
  <c r="P1000" i="33"/>
  <c r="N1018" i="33"/>
  <c r="L1022" i="33"/>
  <c r="N1030" i="33"/>
  <c r="Q1000" i="33"/>
  <c r="P1018" i="33"/>
  <c r="L1028" i="33"/>
  <c r="P897" i="33"/>
  <c r="P1004" i="33"/>
  <c r="N1028" i="33"/>
  <c r="Q1007" i="33"/>
  <c r="P992" i="33"/>
  <c r="L1003" i="33"/>
  <c r="Q996" i="33"/>
  <c r="R994" i="33" s="1"/>
  <c r="J54" i="38" s="1"/>
  <c r="P1003" i="33"/>
  <c r="L1004" i="33"/>
  <c r="P1007" i="33"/>
  <c r="P1022" i="33"/>
  <c r="Q1028" i="33"/>
  <c r="Q1031" i="33"/>
  <c r="N1032" i="33"/>
  <c r="N1042" i="33"/>
  <c r="P1043" i="33"/>
  <c r="L1044" i="33"/>
  <c r="Q1022" i="33"/>
  <c r="R1020" i="33" s="1"/>
  <c r="J84" i="38" s="1"/>
  <c r="P1032" i="33"/>
  <c r="Q1043" i="33"/>
  <c r="N1044" i="33"/>
  <c r="P1044" i="33"/>
  <c r="Q1003" i="33"/>
  <c r="L1007" i="33"/>
  <c r="Q1032" i="33"/>
  <c r="N1006" i="33"/>
  <c r="P1030" i="33"/>
  <c r="P1031" i="33"/>
  <c r="L1042" i="33"/>
  <c r="L1043" i="33"/>
  <c r="L1029" i="33"/>
  <c r="L1033" i="33"/>
  <c r="P1042" i="33"/>
  <c r="N1029" i="33"/>
  <c r="N1033" i="33"/>
  <c r="P1029" i="33"/>
  <c r="P1033" i="33"/>
  <c r="L1023" i="33"/>
  <c r="N1023" i="33"/>
  <c r="P1023" i="33"/>
  <c r="L1002" i="33"/>
  <c r="L1006" i="33"/>
  <c r="L1001" i="33"/>
  <c r="P1002" i="33"/>
  <c r="L1005" i="33"/>
  <c r="P1006" i="33"/>
  <c r="N1001" i="33"/>
  <c r="Q1002" i="33"/>
  <c r="N1005" i="33"/>
  <c r="P1001" i="33"/>
  <c r="P1005" i="33"/>
  <c r="L992" i="33"/>
  <c r="N992" i="33"/>
  <c r="Q1056" i="33"/>
  <c r="R1050" i="33" s="1"/>
  <c r="J100" i="38" s="1"/>
  <c r="Q1058" i="33"/>
  <c r="N896" i="33"/>
  <c r="L895" i="33"/>
  <c r="L1055" i="33"/>
  <c r="L1057" i="33"/>
  <c r="N1053" i="33"/>
  <c r="L897" i="33"/>
  <c r="P1053" i="33"/>
  <c r="N1056" i="33"/>
  <c r="P896" i="33"/>
  <c r="Q896" i="33"/>
  <c r="N895" i="33"/>
  <c r="N1058" i="33"/>
  <c r="P1056" i="33"/>
  <c r="P1058" i="33"/>
  <c r="L1054" i="33"/>
  <c r="N1057" i="33"/>
  <c r="P1057" i="33"/>
  <c r="N1055" i="33"/>
  <c r="N1054" i="33"/>
  <c r="P1055" i="33"/>
  <c r="L1053" i="33"/>
  <c r="P1054" i="33"/>
  <c r="P895" i="33"/>
  <c r="Q726" i="33"/>
  <c r="N726" i="33"/>
  <c r="P726" i="33"/>
  <c r="L728" i="33"/>
  <c r="N728" i="33"/>
  <c r="P728" i="33"/>
  <c r="L683" i="33"/>
  <c r="N683" i="33"/>
  <c r="P683" i="33"/>
  <c r="A220" i="33"/>
  <c r="J211" i="33"/>
  <c r="Q211" i="33" s="1"/>
  <c r="J210" i="33"/>
  <c r="Q210" i="33" s="1"/>
  <c r="J184" i="33"/>
  <c r="Q184" i="33" s="1"/>
  <c r="J186" i="33"/>
  <c r="Q186" i="33" s="1"/>
  <c r="J189" i="33"/>
  <c r="Q189" i="33" s="1"/>
  <c r="J188" i="33"/>
  <c r="Q188" i="33" s="1"/>
  <c r="J132" i="33"/>
  <c r="Q132" i="33" s="1"/>
  <c r="R124" i="33" s="1"/>
  <c r="A125" i="33"/>
  <c r="J32" i="33"/>
  <c r="Q32" i="33" s="1"/>
  <c r="J31" i="33"/>
  <c r="Q31" i="33" s="1"/>
  <c r="J30" i="33"/>
  <c r="P30" i="33" s="1"/>
  <c r="J71" i="33"/>
  <c r="Q71" i="33" s="1"/>
  <c r="R59" i="33" s="1"/>
  <c r="J57" i="33"/>
  <c r="Q57" i="33" s="1"/>
  <c r="J56" i="33"/>
  <c r="Q56" i="33" s="1"/>
  <c r="J55" i="33"/>
  <c r="Q55" i="33" s="1"/>
  <c r="J54" i="33"/>
  <c r="Q54" i="33" s="1"/>
  <c r="J53" i="33"/>
  <c r="Q53" i="33" s="1"/>
  <c r="J52" i="33"/>
  <c r="Q52" i="33" s="1"/>
  <c r="A793" i="33"/>
  <c r="A842" i="33"/>
  <c r="A792" i="33"/>
  <c r="A763" i="33"/>
  <c r="A681" i="33"/>
  <c r="A396" i="33"/>
  <c r="A244" i="33"/>
  <c r="A223" i="33"/>
  <c r="A791" i="33"/>
  <c r="A762" i="33"/>
  <c r="R1025" i="33" l="1"/>
  <c r="J92" i="38" s="1"/>
  <c r="R998" i="33"/>
  <c r="J62" i="38" s="1"/>
  <c r="J104" i="38" s="1"/>
  <c r="N184" i="33"/>
  <c r="L189" i="33"/>
  <c r="L210" i="33"/>
  <c r="N132" i="33"/>
  <c r="N210" i="33"/>
  <c r="L211" i="33"/>
  <c r="P210" i="33"/>
  <c r="P211" i="33"/>
  <c r="N186" i="33"/>
  <c r="P186" i="33"/>
  <c r="P184" i="33"/>
  <c r="N211" i="33"/>
  <c r="L186" i="33"/>
  <c r="L184" i="33"/>
  <c r="L188" i="33"/>
  <c r="N188" i="33"/>
  <c r="P188" i="33"/>
  <c r="P189" i="33"/>
  <c r="N189" i="33"/>
  <c r="L132" i="33"/>
  <c r="P132" i="33"/>
  <c r="Q30" i="33"/>
  <c r="L32" i="33"/>
  <c r="L31" i="33"/>
  <c r="N32" i="33"/>
  <c r="N31" i="33"/>
  <c r="P32" i="33"/>
  <c r="P31" i="33"/>
  <c r="L52" i="33"/>
  <c r="L71" i="33"/>
  <c r="L30" i="33"/>
  <c r="P52" i="33"/>
  <c r="N71" i="33"/>
  <c r="N30" i="33"/>
  <c r="P71" i="33"/>
  <c r="N52" i="33"/>
  <c r="L53" i="33"/>
  <c r="L54" i="33"/>
  <c r="P53" i="33"/>
  <c r="N54" i="33"/>
  <c r="L55" i="33"/>
  <c r="L56" i="33"/>
  <c r="P54" i="33"/>
  <c r="P55" i="33"/>
  <c r="N56" i="33"/>
  <c r="L57" i="33"/>
  <c r="P56" i="33"/>
  <c r="P57" i="33"/>
  <c r="N53" i="33"/>
  <c r="N55" i="33"/>
  <c r="N57" i="33"/>
  <c r="J766" i="33" l="1"/>
  <c r="L766" i="33" s="1"/>
  <c r="J749" i="33"/>
  <c r="Q749" i="33" s="1"/>
  <c r="J748" i="33"/>
  <c r="Q748" i="33" s="1"/>
  <c r="J747" i="33"/>
  <c r="Q747" i="33" s="1"/>
  <c r="J746" i="33"/>
  <c r="Q746" i="33" s="1"/>
  <c r="J745" i="33"/>
  <c r="Q745" i="33" s="1"/>
  <c r="J754" i="33"/>
  <c r="N754" i="33" s="1"/>
  <c r="J753" i="33"/>
  <c r="Q753" i="33" s="1"/>
  <c r="J752" i="33"/>
  <c r="N752" i="33" s="1"/>
  <c r="J751" i="33"/>
  <c r="Q751" i="33" s="1"/>
  <c r="J750" i="33"/>
  <c r="N750" i="33" s="1"/>
  <c r="J911" i="33"/>
  <c r="Q911" i="33" s="1"/>
  <c r="J910" i="33"/>
  <c r="Q910" i="33" s="1"/>
  <c r="J909" i="33"/>
  <c r="Q909" i="33" s="1"/>
  <c r="J908" i="33"/>
  <c r="Q908" i="33" s="1"/>
  <c r="J918" i="33"/>
  <c r="Q918" i="33" s="1"/>
  <c r="J917" i="33"/>
  <c r="Q917" i="33" s="1"/>
  <c r="J916" i="33"/>
  <c r="Q916" i="33" s="1"/>
  <c r="J923" i="33"/>
  <c r="Q923" i="33" s="1"/>
  <c r="J922" i="33"/>
  <c r="Q922" i="33" s="1"/>
  <c r="J921" i="33"/>
  <c r="Q921" i="33" s="1"/>
  <c r="J920" i="33"/>
  <c r="Q920" i="33" s="1"/>
  <c r="J888" i="33"/>
  <c r="Q888" i="33" s="1"/>
  <c r="J893" i="33"/>
  <c r="Q893" i="33" s="1"/>
  <c r="J891" i="33"/>
  <c r="N891" i="33" s="1"/>
  <c r="J890" i="33"/>
  <c r="Q890" i="33" s="1"/>
  <c r="J901" i="33"/>
  <c r="Q901" i="33" s="1"/>
  <c r="J886" i="33"/>
  <c r="P886" i="33" s="1"/>
  <c r="A879" i="33"/>
  <c r="J848" i="33"/>
  <c r="Q848" i="33" s="1"/>
  <c r="J847" i="33"/>
  <c r="N847" i="33" s="1"/>
  <c r="J846" i="33"/>
  <c r="Q846" i="33" s="1"/>
  <c r="A845" i="33"/>
  <c r="A844" i="33"/>
  <c r="A843" i="33"/>
  <c r="A222" i="33"/>
  <c r="J202" i="33"/>
  <c r="Q202" i="33" s="1"/>
  <c r="J200" i="33"/>
  <c r="Q200" i="33" s="1"/>
  <c r="J199" i="33"/>
  <c r="Q199" i="33" s="1"/>
  <c r="A197" i="33"/>
  <c r="A196" i="33"/>
  <c r="J191" i="33"/>
  <c r="L191" i="33" s="1"/>
  <c r="J192" i="33"/>
  <c r="L192" i="33" s="1"/>
  <c r="J194" i="33"/>
  <c r="L194" i="33" s="1"/>
  <c r="A195" i="33"/>
  <c r="J190" i="33"/>
  <c r="Q190" i="33" s="1"/>
  <c r="A182" i="33"/>
  <c r="A181" i="33"/>
  <c r="A23" i="33"/>
  <c r="A26" i="33"/>
  <c r="A27" i="33"/>
  <c r="A46" i="33"/>
  <c r="A59" i="33"/>
  <c r="A60" i="33"/>
  <c r="A80" i="33"/>
  <c r="A81" i="33"/>
  <c r="A82" i="33"/>
  <c r="A92" i="33"/>
  <c r="A93" i="33"/>
  <c r="A124" i="33"/>
  <c r="A221" i="33"/>
  <c r="A243" i="33"/>
  <c r="A395" i="33"/>
  <c r="A680" i="33"/>
  <c r="A903" i="33"/>
  <c r="A9" i="33"/>
  <c r="R196" i="33" l="1"/>
  <c r="R903" i="33"/>
  <c r="A10" i="33"/>
  <c r="A11" i="33" s="1"/>
  <c r="P766" i="33"/>
  <c r="N766" i="33"/>
  <c r="Q766" i="33"/>
  <c r="R762" i="33" s="1"/>
  <c r="P748" i="33"/>
  <c r="N753" i="33"/>
  <c r="L745" i="33"/>
  <c r="L746" i="33"/>
  <c r="L751" i="33"/>
  <c r="P752" i="33"/>
  <c r="P745" i="33"/>
  <c r="N746" i="33"/>
  <c r="L747" i="33"/>
  <c r="L748" i="33"/>
  <c r="N751" i="33"/>
  <c r="P746" i="33"/>
  <c r="P747" i="33"/>
  <c r="N748" i="33"/>
  <c r="L749" i="33"/>
  <c r="P750" i="33"/>
  <c r="N745" i="33"/>
  <c r="N747" i="33"/>
  <c r="N749" i="33"/>
  <c r="P749" i="33"/>
  <c r="L753" i="33"/>
  <c r="P754" i="33"/>
  <c r="L750" i="33"/>
  <c r="P751" i="33"/>
  <c r="L752" i="33"/>
  <c r="P753" i="33"/>
  <c r="L754" i="33"/>
  <c r="Q750" i="33"/>
  <c r="Q752" i="33"/>
  <c r="Q754" i="33"/>
  <c r="N910" i="33"/>
  <c r="L910" i="33"/>
  <c r="L908" i="33"/>
  <c r="L909" i="33"/>
  <c r="P910" i="33"/>
  <c r="N908" i="33"/>
  <c r="P908" i="33"/>
  <c r="L911" i="33"/>
  <c r="L923" i="33"/>
  <c r="L916" i="33"/>
  <c r="L918" i="33"/>
  <c r="N909" i="33"/>
  <c r="N911" i="33"/>
  <c r="L920" i="33"/>
  <c r="N916" i="33"/>
  <c r="L917" i="33"/>
  <c r="N918" i="33"/>
  <c r="P909" i="33"/>
  <c r="P911" i="33"/>
  <c r="P916" i="33"/>
  <c r="P918" i="33"/>
  <c r="N920" i="33"/>
  <c r="L921" i="33"/>
  <c r="L922" i="33"/>
  <c r="N917" i="33"/>
  <c r="P920" i="33"/>
  <c r="P921" i="33"/>
  <c r="N922" i="33"/>
  <c r="P917" i="33"/>
  <c r="P922" i="33"/>
  <c r="N921" i="33"/>
  <c r="N923" i="33"/>
  <c r="P923" i="33"/>
  <c r="L888" i="33"/>
  <c r="P888" i="33"/>
  <c r="P891" i="33"/>
  <c r="L890" i="33"/>
  <c r="L893" i="33"/>
  <c r="N888" i="33"/>
  <c r="N890" i="33"/>
  <c r="N893" i="33"/>
  <c r="P890" i="33"/>
  <c r="L901" i="33"/>
  <c r="Q891" i="33"/>
  <c r="P901" i="33"/>
  <c r="L891" i="33"/>
  <c r="P893" i="33"/>
  <c r="N901" i="33"/>
  <c r="Q886" i="33"/>
  <c r="L886" i="33"/>
  <c r="N886" i="33"/>
  <c r="L846" i="33"/>
  <c r="L847" i="33"/>
  <c r="L848" i="33"/>
  <c r="P846" i="33"/>
  <c r="P847" i="33"/>
  <c r="P848" i="33"/>
  <c r="N846" i="33"/>
  <c r="Q847" i="33"/>
  <c r="R843" i="33" s="1"/>
  <c r="N848" i="33"/>
  <c r="P199" i="33"/>
  <c r="P202" i="33"/>
  <c r="N200" i="33"/>
  <c r="P200" i="33"/>
  <c r="L199" i="33"/>
  <c r="L200" i="33"/>
  <c r="L202" i="33"/>
  <c r="P191" i="33"/>
  <c r="N199" i="33"/>
  <c r="N202" i="33"/>
  <c r="Q191" i="33"/>
  <c r="L190" i="33"/>
  <c r="P192" i="33"/>
  <c r="P194" i="33"/>
  <c r="N194" i="33"/>
  <c r="N191" i="33"/>
  <c r="N192" i="33"/>
  <c r="N190" i="33"/>
  <c r="Q194" i="33"/>
  <c r="P190" i="33"/>
  <c r="Q192" i="33"/>
  <c r="Q58" i="33"/>
  <c r="R46" i="33" s="1"/>
  <c r="P58" i="33"/>
  <c r="R181" i="33" l="1"/>
  <c r="R680" i="33"/>
  <c r="R879" i="33"/>
  <c r="R851" i="33"/>
  <c r="J23" i="38" s="1"/>
  <c r="A12" i="33"/>
  <c r="A13" i="33" l="1"/>
  <c r="A14" i="33" l="1"/>
  <c r="A15" i="33" l="1"/>
  <c r="A16" i="33" l="1"/>
  <c r="A17" i="33" l="1"/>
  <c r="A18" i="33" l="1"/>
  <c r="A19" i="33" l="1"/>
  <c r="A20" i="33" l="1"/>
  <c r="A21" i="33" l="1"/>
  <c r="J22" i="33"/>
  <c r="L22" i="33" s="1"/>
  <c r="A22" i="33" l="1"/>
  <c r="P22" i="33"/>
  <c r="Q22" i="33"/>
  <c r="N22" i="33"/>
  <c r="J29" i="33"/>
  <c r="Q29" i="33" l="1"/>
  <c r="P29" i="33"/>
  <c r="N29" i="33"/>
  <c r="L29" i="33"/>
  <c r="J83" i="33"/>
  <c r="R26" i="33" l="1"/>
  <c r="P83" i="33"/>
  <c r="Q83" i="33"/>
  <c r="R24" i="33" s="1"/>
  <c r="J15" i="38" s="1"/>
  <c r="L83" i="33"/>
  <c r="N83" i="33"/>
  <c r="R80" i="33" l="1"/>
  <c r="J21" i="33" l="1"/>
  <c r="Q21" i="33" l="1"/>
  <c r="P21" i="33"/>
  <c r="L21" i="33"/>
  <c r="N21" i="33"/>
  <c r="J9" i="33" l="1"/>
  <c r="J10" i="33"/>
  <c r="J11" i="33"/>
  <c r="J12" i="33"/>
  <c r="J13" i="33"/>
  <c r="J14" i="33"/>
  <c r="J15" i="33"/>
  <c r="J16" i="33"/>
  <c r="J17" i="33"/>
  <c r="J18" i="33"/>
  <c r="J19" i="33"/>
  <c r="J20" i="33"/>
  <c r="A29" i="33" l="1"/>
  <c r="L12" i="33"/>
  <c r="P12" i="33"/>
  <c r="Q12" i="33"/>
  <c r="L11" i="33"/>
  <c r="P11" i="33"/>
  <c r="Q11" i="33"/>
  <c r="L16" i="33"/>
  <c r="P16" i="33"/>
  <c r="Q16" i="33"/>
  <c r="L14" i="33"/>
  <c r="P14" i="33"/>
  <c r="Q14" i="33"/>
  <c r="L19" i="33"/>
  <c r="P19" i="33"/>
  <c r="Q19" i="33"/>
  <c r="L10" i="33"/>
  <c r="Q10" i="33"/>
  <c r="P10" i="33"/>
  <c r="L15" i="33"/>
  <c r="P15" i="33"/>
  <c r="Q15" i="33"/>
  <c r="N13" i="33"/>
  <c r="P13" i="33"/>
  <c r="Q13" i="33"/>
  <c r="L20" i="33"/>
  <c r="P20" i="33"/>
  <c r="Q20" i="33"/>
  <c r="L18" i="33"/>
  <c r="Q18" i="33"/>
  <c r="P18" i="33"/>
  <c r="L17" i="33"/>
  <c r="P17" i="33"/>
  <c r="Q17" i="33"/>
  <c r="L9" i="33"/>
  <c r="Q9" i="33"/>
  <c r="P9" i="33"/>
  <c r="N19" i="33"/>
  <c r="N10" i="33"/>
  <c r="N9" i="33"/>
  <c r="N15" i="33"/>
  <c r="N17" i="33"/>
  <c r="N16" i="33"/>
  <c r="N18" i="33"/>
  <c r="L13" i="33"/>
  <c r="N12" i="33"/>
  <c r="N11" i="33"/>
  <c r="N20" i="33"/>
  <c r="N14" i="33"/>
  <c r="N969" i="33" l="1"/>
  <c r="L969" i="33"/>
  <c r="P969" i="33"/>
  <c r="Q969" i="33"/>
  <c r="R7" i="33"/>
  <c r="R969" i="33" s="1"/>
  <c r="J7" i="38"/>
  <c r="A30" i="33"/>
  <c r="A31" i="33" s="1"/>
  <c r="A32" i="33" s="1"/>
  <c r="A33" i="33" s="1"/>
  <c r="A34" i="33" s="1"/>
  <c r="A35" i="33" s="1"/>
  <c r="A36" i="33" s="1"/>
  <c r="R971" i="33" l="1"/>
  <c r="R970" i="33"/>
  <c r="R972" i="33" s="1"/>
  <c r="J33" i="38" s="1"/>
  <c r="J110" i="38" s="1"/>
  <c r="Q970" i="33"/>
  <c r="Q971" i="33"/>
  <c r="P970" i="33"/>
  <c r="P971" i="33"/>
  <c r="L971" i="33"/>
  <c r="L970" i="33"/>
  <c r="L972" i="33" s="1"/>
  <c r="N971" i="33"/>
  <c r="N970" i="33"/>
  <c r="N972" i="33" s="1"/>
  <c r="A37" i="33"/>
  <c r="A38" i="33" s="1"/>
  <c r="A39" i="33" s="1"/>
  <c r="A40" i="33" s="1"/>
  <c r="A41" i="33" s="1"/>
  <c r="A42" i="33" s="1"/>
  <c r="A43" i="33" s="1"/>
  <c r="A44" i="33" s="1"/>
  <c r="A48" i="33" s="1"/>
  <c r="A49" i="33" s="1"/>
  <c r="A50" i="33" s="1"/>
  <c r="A52" i="33" s="1"/>
  <c r="A53" i="33" s="1"/>
  <c r="A54" i="33" s="1"/>
  <c r="A55" i="33" s="1"/>
  <c r="A56" i="33" s="1"/>
  <c r="A57" i="33" s="1"/>
  <c r="P972" i="33" l="1"/>
  <c r="Q972" i="33"/>
  <c r="A63" i="33"/>
  <c r="A64" i="33" l="1"/>
  <c r="A65" i="33" s="1"/>
  <c r="A66" i="33" s="1"/>
  <c r="A67" i="33" s="1"/>
  <c r="A68" i="33" s="1"/>
  <c r="A69" i="33" s="1"/>
  <c r="A70" i="33" l="1"/>
  <c r="A71" i="33" s="1"/>
  <c r="A72" i="33" s="1"/>
  <c r="A73" i="33" s="1"/>
  <c r="A91" i="33"/>
  <c r="A75" i="33" l="1"/>
  <c r="A77" i="33" l="1"/>
  <c r="A78" i="33" l="1"/>
  <c r="A83" i="33" l="1"/>
  <c r="A85" i="33" s="1"/>
  <c r="A86" i="33" l="1"/>
  <c r="A87" i="33" s="1"/>
  <c r="A88" i="33" s="1"/>
  <c r="A90" i="33" s="1"/>
  <c r="A95" i="33" s="1"/>
  <c r="A97" i="33" s="1"/>
  <c r="A99" i="33" s="1"/>
  <c r="A100" i="33" s="1"/>
  <c r="A102" i="33" s="1"/>
  <c r="A103" i="33" s="1"/>
  <c r="A105" i="33" s="1"/>
  <c r="A106" i="33" s="1"/>
  <c r="A107" i="33" s="1"/>
  <c r="A108" i="33" s="1"/>
  <c r="A109" i="33" s="1"/>
  <c r="A110" i="33" l="1"/>
  <c r="A111" i="33" l="1"/>
  <c r="A112" i="33" s="1"/>
  <c r="A114" i="33" l="1"/>
  <c r="A115" i="33" s="1"/>
  <c r="A117" i="33" s="1"/>
  <c r="A119" i="33" l="1"/>
  <c r="A120" i="33" l="1"/>
  <c r="A122" i="33" s="1"/>
  <c r="A121" i="33"/>
  <c r="A126" i="33" l="1"/>
  <c r="A127" i="33" s="1"/>
  <c r="A128" i="33" s="1"/>
  <c r="A129" i="33" s="1"/>
  <c r="A130" i="33" s="1"/>
  <c r="A132" i="33" s="1"/>
  <c r="A133" i="33" s="1"/>
  <c r="A134" i="33" s="1"/>
  <c r="A135" i="33" l="1"/>
  <c r="A136" i="33" s="1"/>
  <c r="A138" i="33" s="1"/>
  <c r="A139" i="33" l="1"/>
  <c r="A140" i="33" s="1"/>
  <c r="A141" i="33" s="1"/>
  <c r="A143" i="33" l="1"/>
  <c r="A144" i="33" s="1"/>
  <c r="A145" i="33" s="1"/>
  <c r="A146" i="33" s="1"/>
  <c r="A147" i="33" l="1"/>
  <c r="A148" i="33" s="1"/>
  <c r="A152" i="33" s="1"/>
  <c r="A150" i="33" l="1"/>
  <c r="A153" i="33" s="1"/>
  <c r="A151" i="33" l="1"/>
  <c r="A154" i="33" s="1"/>
  <c r="A156" i="33" l="1"/>
  <c r="A157" i="33" s="1"/>
  <c r="A158" i="33" l="1"/>
  <c r="A159" i="33" s="1"/>
  <c r="A160" i="33" s="1"/>
  <c r="A162" i="33" s="1"/>
  <c r="A163" i="33" s="1"/>
  <c r="A164" i="33" s="1"/>
  <c r="A165" i="33" s="1"/>
  <c r="A166" i="33" s="1"/>
  <c r="A167" i="33" s="1"/>
  <c r="A168" i="33" s="1"/>
  <c r="A169" i="33" s="1"/>
  <c r="A170" i="33" s="1"/>
  <c r="A172" i="33" s="1"/>
  <c r="A174" i="33" s="1"/>
  <c r="A175" i="33" s="1"/>
  <c r="A176" i="33" l="1"/>
  <c r="A177" i="33" l="1"/>
  <c r="A178" i="33" s="1"/>
  <c r="A179" i="33" l="1"/>
  <c r="A183" i="33" l="1"/>
  <c r="A184" i="33" l="1"/>
  <c r="A186" i="33" s="1"/>
  <c r="A188" i="33" s="1"/>
  <c r="A189" i="33" s="1"/>
  <c r="A190" i="33" s="1"/>
  <c r="A191" i="33" s="1"/>
  <c r="A192" i="33" l="1"/>
  <c r="A194" i="33" s="1"/>
  <c r="A199" i="33" s="1"/>
  <c r="A200" i="33" s="1"/>
  <c r="A201" i="33" s="1"/>
  <c r="A202" i="33" s="1"/>
  <c r="A204" i="33" s="1"/>
  <c r="A205" i="33" l="1"/>
  <c r="A206" i="33" s="1"/>
  <c r="A208" i="33" l="1"/>
  <c r="A209" i="33" s="1"/>
  <c r="A210" i="33" s="1"/>
  <c r="A211" i="33" s="1"/>
  <c r="A212" i="33" s="1"/>
  <c r="A213" i="33" s="1"/>
  <c r="A214" i="33" s="1"/>
  <c r="A215" i="33" s="1"/>
  <c r="A216" i="33" s="1"/>
  <c r="A217" i="33" s="1"/>
  <c r="A218" i="33" l="1"/>
  <c r="A219" i="33" s="1"/>
  <c r="A225" i="33" s="1"/>
  <c r="A226" i="33" s="1"/>
  <c r="A227" i="33" s="1"/>
  <c r="A228" i="33" s="1"/>
  <c r="A229" i="33" s="1"/>
  <c r="A230" i="33" s="1"/>
  <c r="A231" i="33" s="1"/>
  <c r="A232" i="33" s="1"/>
  <c r="A233" i="33" s="1"/>
  <c r="A234" i="33" s="1"/>
  <c r="A235" i="33" s="1"/>
  <c r="A236" i="33" s="1"/>
  <c r="A237" i="33" s="1"/>
  <c r="A238" i="33" s="1"/>
  <c r="A239" i="33" s="1"/>
  <c r="A240" i="33" s="1"/>
  <c r="A241" i="33" s="1"/>
  <c r="A249" i="33" s="1"/>
  <c r="A250" i="33" s="1"/>
  <c r="A251" i="33" s="1"/>
  <c r="A253" i="33" s="1"/>
  <c r="A254" i="33" s="1"/>
  <c r="A255" i="33" s="1"/>
  <c r="A256" i="33" s="1"/>
  <c r="A257" i="33" s="1"/>
  <c r="A258" i="33" s="1"/>
  <c r="A259" i="33" s="1"/>
  <c r="A260" i="33" s="1"/>
  <c r="A261" i="33" s="1"/>
  <c r="A263" i="33" s="1"/>
  <c r="A265" i="33" s="1"/>
  <c r="A269" i="33" s="1"/>
  <c r="A270" i="33" s="1"/>
  <c r="A271" i="33" s="1"/>
  <c r="A272" i="33" s="1"/>
  <c r="A274" i="33" s="1"/>
  <c r="A275" i="33" s="1"/>
  <c r="A277" i="33" s="1"/>
  <c r="A278" i="33" s="1"/>
  <c r="A279" i="33" s="1"/>
  <c r="A280" i="33" s="1"/>
  <c r="A281" i="33" s="1"/>
  <c r="A284" i="33" s="1"/>
  <c r="A285" i="33" s="1"/>
  <c r="A286" i="33" s="1"/>
  <c r="A287" i="33" s="1"/>
  <c r="A288" i="33" s="1"/>
  <c r="A289" i="33" s="1"/>
  <c r="A291" i="33" s="1"/>
  <c r="A292" i="33" s="1"/>
  <c r="A294" i="33" s="1"/>
  <c r="A296" i="33" s="1"/>
  <c r="A297" i="33" s="1"/>
  <c r="A298" i="33" s="1"/>
  <c r="A299" i="33" s="1"/>
  <c r="A300" i="33" s="1"/>
  <c r="A301" i="33" s="1"/>
  <c r="A302" i="33" s="1"/>
  <c r="A303" i="33" s="1"/>
  <c r="A304" i="33" s="1"/>
  <c r="A305" i="33" s="1"/>
  <c r="A306" i="33" s="1"/>
  <c r="A307" i="33" s="1"/>
  <c r="A308" i="33" s="1"/>
  <c r="A309" i="33" s="1"/>
  <c r="A310" i="33" s="1"/>
  <c r="A311" i="33" s="1"/>
  <c r="A312" i="33" s="1"/>
  <c r="A313" i="33" s="1"/>
  <c r="A314" i="33" s="1"/>
  <c r="A315" i="33" s="1"/>
  <c r="A316" i="33" s="1"/>
  <c r="A317" i="33" s="1"/>
  <c r="A318" i="33" s="1"/>
  <c r="A319" i="33" s="1"/>
  <c r="A320" i="33" s="1"/>
  <c r="A321" i="33" s="1"/>
  <c r="A322" i="33" s="1"/>
  <c r="A324" i="33" s="1"/>
  <c r="A325" i="33" s="1"/>
  <c r="A326" i="33" s="1"/>
  <c r="A328" i="33" s="1"/>
  <c r="A329" i="33" s="1"/>
  <c r="A330" i="33" s="1"/>
  <c r="A331" i="33" s="1"/>
  <c r="A332" i="33" s="1"/>
  <c r="A336" i="33" s="1"/>
  <c r="A337" i="33" s="1"/>
  <c r="A338" i="33" s="1"/>
  <c r="A339" i="33" s="1"/>
  <c r="A341" i="33" s="1"/>
  <c r="A342" i="33" s="1"/>
  <c r="A343" i="33" s="1"/>
  <c r="A344" i="33" s="1"/>
  <c r="A345" i="33" s="1"/>
  <c r="A346" i="33" s="1"/>
  <c r="A347" i="33" s="1"/>
  <c r="A348" i="33" s="1"/>
  <c r="A349" i="33" s="1"/>
  <c r="A350" i="33" s="1"/>
  <c r="A353" i="33" s="1"/>
  <c r="A354" i="33" s="1"/>
  <c r="A355" i="33" s="1"/>
  <c r="A356" i="33" s="1"/>
  <c r="A357" i="33" s="1"/>
  <c r="A358" i="33" s="1"/>
  <c r="A360" i="33" s="1"/>
  <c r="A361" i="33" s="1"/>
  <c r="A362" i="33" s="1"/>
  <c r="A364" i="33" s="1"/>
  <c r="A366" i="33" s="1"/>
  <c r="A367" i="33" s="1"/>
  <c r="A368" i="33" s="1"/>
  <c r="A369" i="33" s="1"/>
  <c r="A370" i="33" s="1"/>
  <c r="A371" i="33" s="1"/>
  <c r="A372" i="33" s="1"/>
  <c r="A373" i="33" s="1"/>
  <c r="A374" i="33" s="1"/>
  <c r="A375" i="33" s="1"/>
  <c r="A376" i="33" s="1"/>
  <c r="A377" i="33" s="1"/>
  <c r="A378" i="33" s="1"/>
  <c r="A379" i="33" s="1"/>
  <c r="A380" i="33" s="1"/>
  <c r="A381" i="33" s="1"/>
  <c r="A382" i="33" s="1"/>
  <c r="A383" i="33" s="1"/>
  <c r="A384" i="33" s="1"/>
  <c r="A385" i="33" s="1"/>
  <c r="A387" i="33" s="1"/>
  <c r="A388" i="33" s="1"/>
  <c r="A389" i="33" s="1"/>
  <c r="A390" i="33" s="1"/>
  <c r="A391" i="33" s="1"/>
  <c r="A392" i="33" s="1"/>
  <c r="A393" i="33" s="1"/>
  <c r="A394" i="33" s="1"/>
  <c r="A399" i="33" s="1"/>
  <c r="A400" i="33" s="1"/>
  <c r="A401" i="33" s="1"/>
  <c r="A402" i="33" s="1"/>
  <c r="A403" i="33" s="1"/>
  <c r="A404" i="33" s="1"/>
  <c r="A405" i="33" s="1"/>
  <c r="A406" i="33" s="1"/>
  <c r="A407" i="33" s="1"/>
  <c r="A408" i="33" s="1"/>
  <c r="A409" i="33" s="1"/>
  <c r="A410" i="33" s="1"/>
  <c r="A411" i="33" s="1"/>
  <c r="A412" i="33" s="1"/>
  <c r="A413" i="33" s="1"/>
  <c r="A416" i="33" s="1"/>
  <c r="A417" i="33" s="1"/>
  <c r="A418" i="33" s="1"/>
  <c r="A419" i="33" s="1"/>
  <c r="A420" i="33" s="1"/>
  <c r="A421" i="33" s="1"/>
  <c r="A422" i="33" s="1"/>
  <c r="A423" i="33" s="1"/>
  <c r="A424" i="33" s="1"/>
  <c r="A425" i="33" s="1"/>
  <c r="A426" i="33" s="1"/>
  <c r="A427" i="33" s="1"/>
  <c r="A428" i="33" s="1"/>
  <c r="A429" i="33" s="1"/>
  <c r="A430" i="33" s="1"/>
  <c r="A432" i="33" s="1"/>
  <c r="A433" i="33" s="1"/>
  <c r="A434" i="33" s="1"/>
  <c r="A435" i="33" s="1"/>
  <c r="A436" i="33" s="1"/>
  <c r="A437" i="33" s="1"/>
  <c r="A438" i="33" s="1"/>
  <c r="A439" i="33" s="1"/>
  <c r="A440" i="33" s="1"/>
  <c r="A441" i="33" s="1"/>
  <c r="A442" i="33" s="1"/>
  <c r="A444" i="33" s="1"/>
  <c r="A445" i="33" s="1"/>
  <c r="A446" i="33" s="1"/>
  <c r="A447" i="33" s="1"/>
  <c r="A448" i="33" s="1"/>
  <c r="A449" i="33" s="1"/>
  <c r="A450" i="33" s="1"/>
  <c r="A451" i="33" s="1"/>
  <c r="A452" i="33" s="1"/>
  <c r="A453" i="33" s="1"/>
  <c r="A454" i="33" s="1"/>
  <c r="A455" i="33" s="1"/>
  <c r="A456" i="33" s="1"/>
  <c r="A458" i="33" s="1"/>
  <c r="A459" i="33" s="1"/>
  <c r="A460" i="33" s="1"/>
  <c r="A461" i="33" s="1"/>
  <c r="A462" i="33" s="1"/>
  <c r="A463" i="33" s="1"/>
  <c r="A464" i="33" s="1"/>
  <c r="A465" i="33" s="1"/>
  <c r="A466" i="33" s="1"/>
  <c r="A467" i="33" s="1"/>
  <c r="A468" i="33" s="1"/>
  <c r="A469" i="33" s="1"/>
  <c r="A470" i="33" s="1"/>
  <c r="A471" i="33" s="1"/>
  <c r="A472" i="33" s="1"/>
  <c r="A474" i="33" s="1"/>
  <c r="A475" i="33" s="1"/>
  <c r="A476" i="33" s="1"/>
  <c r="A477" i="33" s="1"/>
  <c r="A478" i="33" s="1"/>
  <c r="A479" i="33" s="1"/>
  <c r="A480" i="33" s="1"/>
  <c r="A481" i="33" s="1"/>
  <c r="A482" i="33" s="1"/>
  <c r="A484" i="33" s="1"/>
  <c r="A485" i="33" s="1"/>
  <c r="A486" i="33" s="1"/>
  <c r="A487" i="33" s="1"/>
  <c r="A488" i="33" s="1"/>
  <c r="A489" i="33" s="1"/>
  <c r="A490" i="33" s="1"/>
  <c r="A491" i="33" s="1"/>
  <c r="A492" i="33" s="1"/>
  <c r="A493" i="33" s="1"/>
  <c r="A494" i="33" s="1"/>
  <c r="A495" i="33" s="1"/>
  <c r="A496" i="33" s="1"/>
  <c r="A497" i="33" s="1"/>
  <c r="A498" i="33" s="1"/>
  <c r="A499" i="33" s="1"/>
  <c r="A502" i="33" s="1"/>
  <c r="A503" i="33" s="1"/>
  <c r="A504" i="33" s="1"/>
  <c r="A505" i="33" s="1"/>
  <c r="A506" i="33" s="1"/>
  <c r="A507" i="33" s="1"/>
  <c r="A508" i="33" s="1"/>
  <c r="A509" i="33" s="1"/>
  <c r="A510" i="33" s="1"/>
  <c r="A511" i="33" s="1"/>
  <c r="A512" i="33" s="1"/>
  <c r="A513" i="33" s="1"/>
  <c r="A514" i="33" s="1"/>
  <c r="A515" i="33" s="1"/>
  <c r="A516" i="33" s="1"/>
  <c r="A517" i="33" s="1"/>
  <c r="A519" i="33" s="1"/>
  <c r="A520" i="33" s="1"/>
  <c r="A521" i="33" s="1"/>
  <c r="A522" i="33" s="1"/>
  <c r="A523" i="33" s="1"/>
  <c r="A524" i="33" s="1"/>
  <c r="A525" i="33" s="1"/>
  <c r="A526" i="33" s="1"/>
  <c r="A527" i="33" s="1"/>
  <c r="A528" i="33" s="1"/>
  <c r="A529" i="33" s="1"/>
  <c r="A530" i="33" s="1"/>
  <c r="A531" i="33" s="1"/>
  <c r="A532" i="33" s="1"/>
  <c r="A534" i="33" s="1"/>
  <c r="A535" i="33" s="1"/>
  <c r="A536" i="33" s="1"/>
  <c r="A537" i="33" s="1"/>
  <c r="A538" i="33" s="1"/>
  <c r="A539" i="33" s="1"/>
  <c r="A540" i="33" s="1"/>
  <c r="A541" i="33" s="1"/>
  <c r="A543" i="33" s="1"/>
  <c r="A544" i="33" s="1"/>
  <c r="A545" i="33" s="1"/>
  <c r="A546" i="33" s="1"/>
  <c r="A547" i="33" s="1"/>
  <c r="A548" i="33" s="1"/>
  <c r="A549" i="33" s="1"/>
  <c r="A550" i="33" s="1"/>
  <c r="A551" i="33" s="1"/>
  <c r="A552" i="33" s="1"/>
  <c r="A553" i="33" s="1"/>
  <c r="A554" i="33" s="1"/>
  <c r="A556" i="33" s="1"/>
  <c r="A557" i="33" s="1"/>
  <c r="A558" i="33" s="1"/>
  <c r="A559" i="33" s="1"/>
  <c r="A560" i="33" s="1"/>
  <c r="A563" i="33" s="1"/>
  <c r="A564" i="33" s="1"/>
  <c r="A565" i="33" s="1"/>
  <c r="A566" i="33" s="1"/>
  <c r="A567" i="33" s="1"/>
  <c r="A568" i="33" s="1"/>
  <c r="A569" i="33" s="1"/>
  <c r="A570" i="33" s="1"/>
  <c r="A571" i="33" s="1"/>
  <c r="A572" i="33" s="1"/>
  <c r="A573" i="33" s="1"/>
  <c r="A574" i="33" s="1"/>
  <c r="A575" i="33" s="1"/>
  <c r="A576" i="33" s="1"/>
  <c r="A577" i="33" s="1"/>
  <c r="A578" i="33" s="1"/>
  <c r="A581" i="33" s="1"/>
  <c r="A582" i="33" s="1"/>
  <c r="A583" i="33" s="1"/>
  <c r="A584" i="33" s="1"/>
  <c r="A585" i="33" s="1"/>
  <c r="A586" i="33" s="1"/>
  <c r="A587" i="33" s="1"/>
  <c r="A588" i="33" s="1"/>
  <c r="A589" i="33" s="1"/>
  <c r="A590" i="33" s="1"/>
  <c r="A592" i="33" s="1"/>
  <c r="A593" i="33" s="1"/>
  <c r="A594" i="33" s="1"/>
  <c r="A595" i="33" s="1"/>
  <c r="A596" i="33" s="1"/>
  <c r="A597" i="33" s="1"/>
  <c r="A598" i="33" s="1"/>
  <c r="A599" i="33" s="1"/>
  <c r="A600" i="33" s="1"/>
  <c r="A601" i="33" s="1"/>
  <c r="A603" i="33" s="1"/>
  <c r="A604" i="33" s="1"/>
  <c r="A605" i="33" s="1"/>
  <c r="A606" i="33" s="1"/>
  <c r="A607" i="33" s="1"/>
  <c r="A608" i="33" s="1"/>
  <c r="A609" i="33" s="1"/>
  <c r="A610" i="33" s="1"/>
  <c r="A612" i="33" s="1"/>
  <c r="A613" i="33" s="1"/>
  <c r="A614" i="33" s="1"/>
  <c r="A615" i="33" s="1"/>
  <c r="A616" i="33" s="1"/>
  <c r="A617" i="33" s="1"/>
  <c r="A618" i="33" s="1"/>
  <c r="A619" i="33" s="1"/>
  <c r="A621" i="33" s="1"/>
  <c r="A622" i="33" s="1"/>
  <c r="A623" i="33" s="1"/>
  <c r="A624" i="33" s="1"/>
  <c r="A627" i="33" s="1"/>
  <c r="A628" i="33" s="1"/>
  <c r="A629" i="33" s="1"/>
  <c r="A630" i="33" s="1"/>
  <c r="A631" i="33" s="1"/>
  <c r="A632" i="33" s="1"/>
  <c r="A633" i="33" s="1"/>
  <c r="A635" i="33" s="1"/>
  <c r="A636" i="33" s="1"/>
  <c r="A637" i="33" s="1"/>
  <c r="A638" i="33" s="1"/>
  <c r="A640" i="33" s="1"/>
  <c r="A641" i="33" s="1"/>
  <c r="A642" i="33" s="1"/>
  <c r="A643" i="33" s="1"/>
  <c r="A645" i="33" s="1"/>
  <c r="A646" i="33" s="1"/>
  <c r="A648" i="33" s="1"/>
  <c r="A649" i="33" s="1"/>
  <c r="A651" i="33" s="1"/>
  <c r="A652" i="33" s="1"/>
  <c r="A653" i="33" s="1"/>
  <c r="A654" i="33" s="1"/>
  <c r="A655" i="33" s="1"/>
  <c r="A656" i="33" s="1"/>
  <c r="A657" i="33" s="1"/>
  <c r="A658" i="33" s="1"/>
  <c r="A659" i="33" s="1"/>
  <c r="A660" i="33" s="1"/>
  <c r="A662" i="33" s="1"/>
  <c r="A663" i="33" s="1"/>
  <c r="A664" i="33" s="1"/>
  <c r="A665" i="33" s="1"/>
  <c r="A666" i="33" s="1"/>
  <c r="A669" i="33" s="1"/>
  <c r="A670" i="33" s="1"/>
  <c r="A671" i="33" s="1"/>
  <c r="A672" i="33" s="1"/>
  <c r="A673" i="33" s="1"/>
  <c r="A674" i="33" s="1"/>
  <c r="A676" i="33" s="1"/>
  <c r="A677" i="33" s="1"/>
  <c r="A678" i="33" s="1"/>
  <c r="A683" i="33" s="1"/>
  <c r="A687" i="33" s="1"/>
  <c r="A688" i="33" s="1"/>
  <c r="A689" i="33" s="1"/>
  <c r="A690" i="33" s="1"/>
  <c r="A691" i="33" s="1"/>
  <c r="A692" i="33" s="1"/>
  <c r="A693" i="33" s="1"/>
  <c r="A694" i="33" s="1"/>
  <c r="A695" i="33" s="1"/>
  <c r="A696" i="33" s="1"/>
  <c r="A697" i="33" s="1"/>
  <c r="A698" i="33" s="1"/>
  <c r="A699" i="33" s="1"/>
  <c r="A700" i="33" s="1"/>
  <c r="A701" i="33" s="1"/>
  <c r="A702" i="33" s="1"/>
  <c r="A703" i="33" s="1"/>
  <c r="A704" i="33" s="1"/>
  <c r="A705" i="33" s="1"/>
  <c r="A706" i="33" s="1"/>
  <c r="A707" i="33" s="1"/>
  <c r="A708" i="33" s="1"/>
  <c r="A711" i="33" s="1"/>
  <c r="A712" i="33" s="1"/>
  <c r="A713" i="33" s="1"/>
  <c r="A714" i="33" s="1"/>
  <c r="A715" i="33" s="1"/>
  <c r="A716" i="33" s="1"/>
  <c r="A718" i="33" s="1"/>
  <c r="A719" i="33" s="1"/>
  <c r="A720" i="33" s="1"/>
  <c r="A721" i="33" s="1"/>
  <c r="A723" i="33" s="1"/>
  <c r="A726" i="33" s="1"/>
  <c r="A728" i="33" s="1"/>
  <c r="A732" i="33" s="1"/>
  <c r="A733" i="33" s="1"/>
  <c r="A734" i="33" s="1"/>
  <c r="A735" i="33" s="1"/>
  <c r="A736" i="33" s="1"/>
  <c r="A737" i="33" s="1"/>
  <c r="A739" i="33" s="1"/>
  <c r="A740" i="33" s="1"/>
  <c r="A741" i="33" s="1"/>
  <c r="A744" i="33" s="1"/>
  <c r="A745" i="33" s="1"/>
  <c r="A746" i="33" s="1"/>
  <c r="A747" i="33" s="1"/>
  <c r="A748" i="33" s="1"/>
  <c r="A749" i="33" s="1"/>
  <c r="A750" i="33" s="1"/>
  <c r="A751" i="33" s="1"/>
  <c r="A752" i="33" s="1"/>
  <c r="A753" i="33" s="1"/>
  <c r="A754" i="33" s="1"/>
  <c r="A755" i="33" s="1"/>
  <c r="A757" i="33" s="1"/>
  <c r="A758" i="33" s="1"/>
  <c r="A760" i="33" s="1"/>
  <c r="A766" i="33" s="1"/>
  <c r="A768" i="33" s="1"/>
  <c r="A769" i="33" s="1"/>
  <c r="A770" i="33" s="1"/>
  <c r="A771" i="33" s="1"/>
  <c r="A772" i="33" s="1"/>
  <c r="A773" i="33" s="1"/>
  <c r="A774" i="33" s="1"/>
  <c r="A775" i="33" s="1"/>
  <c r="A776" i="33" s="1"/>
  <c r="A777" i="33" s="1"/>
  <c r="A778" i="33" s="1"/>
  <c r="A779" i="33" s="1"/>
  <c r="A780" i="33" s="1"/>
  <c r="A781" i="33" s="1"/>
  <c r="A782" i="33" s="1"/>
  <c r="A783" i="33" s="1"/>
  <c r="A784" i="33" s="1"/>
  <c r="A786" i="33" s="1"/>
  <c r="A787" i="33" s="1"/>
  <c r="A788" i="33" s="1"/>
  <c r="A789" i="33" s="1"/>
  <c r="A796" i="33" s="1"/>
  <c r="A797" i="33" s="1"/>
  <c r="A798" i="33" s="1"/>
  <c r="A799" i="33" s="1"/>
  <c r="A800" i="33" s="1"/>
  <c r="A801" i="33" s="1"/>
  <c r="A802" i="33" s="1"/>
  <c r="A803" i="33" s="1"/>
  <c r="A804" i="33" s="1"/>
  <c r="A805" i="33" s="1"/>
  <c r="A806" i="33" s="1"/>
  <c r="A810" i="33" s="1"/>
  <c r="A811" i="33" s="1"/>
  <c r="A813" i="33" s="1"/>
  <c r="A814" i="33" s="1"/>
  <c r="A815" i="33" s="1"/>
  <c r="A816" i="33" s="1"/>
  <c r="A817" i="33" s="1"/>
  <c r="A818" i="33" s="1"/>
  <c r="A819" i="33" s="1"/>
  <c r="A820" i="33" s="1"/>
  <c r="A821" i="33" s="1"/>
  <c r="A822" i="33" s="1"/>
  <c r="A823" i="33" s="1"/>
  <c r="A824" i="33" s="1"/>
  <c r="A825" i="33" s="1"/>
  <c r="A826" i="33" s="1"/>
  <c r="A827" i="33" s="1"/>
  <c r="A828" i="33" s="1"/>
  <c r="A829" i="33" s="1"/>
  <c r="A830" i="33" s="1"/>
  <c r="A831" i="33" s="1"/>
  <c r="A832" i="33" s="1"/>
  <c r="A833" i="33" s="1"/>
  <c r="A834" i="33" s="1"/>
  <c r="A835" i="33" s="1"/>
  <c r="A836" i="33" s="1"/>
  <c r="A838" i="33" s="1"/>
  <c r="A840" i="33" s="1"/>
  <c r="A841" i="33" s="1"/>
  <c r="A846" i="33" s="1"/>
  <c r="A847" i="33" s="1"/>
  <c r="A848" i="33" s="1"/>
  <c r="A856" i="33" s="1"/>
  <c r="A857" i="33" s="1"/>
  <c r="A858" i="33" s="1"/>
  <c r="A859" i="33" s="1"/>
  <c r="A860" i="33" s="1"/>
  <c r="A861" i="33" s="1"/>
  <c r="A862" i="33" s="1"/>
  <c r="A863" i="33" s="1"/>
  <c r="A864" i="33" s="1"/>
  <c r="A865" i="33" s="1"/>
  <c r="A866" i="33" s="1"/>
  <c r="A871" i="33" s="1"/>
  <c r="A872" i="33" s="1"/>
  <c r="A873" i="33" s="1"/>
  <c r="A874" i="33" s="1"/>
  <c r="A875" i="33" s="1"/>
  <c r="A876" i="33" s="1"/>
  <c r="A877" i="33" s="1"/>
  <c r="A881" i="33" s="1"/>
  <c r="A882" i="33" s="1"/>
  <c r="A883" i="33" s="1"/>
  <c r="A884" i="33" s="1"/>
  <c r="A885" i="33" s="1"/>
  <c r="A886" i="33" s="1"/>
  <c r="A888" i="33" s="1"/>
  <c r="A890" i="33" s="1"/>
  <c r="A891" i="33" s="1"/>
  <c r="A892" i="33" s="1"/>
  <c r="A893" i="33" s="1"/>
  <c r="A895" i="33" s="1"/>
  <c r="A896" i="33" s="1"/>
  <c r="A897" i="33" s="1"/>
  <c r="A899" i="33" s="1"/>
  <c r="A901" i="33" s="1"/>
  <c r="A905" i="33" s="1"/>
  <c r="A906" i="33" s="1"/>
  <c r="A908" i="33" s="1"/>
  <c r="A909" i="33" s="1"/>
  <c r="A910" i="33" s="1"/>
  <c r="A911" i="33" s="1"/>
  <c r="A912" i="33" s="1"/>
  <c r="A913" i="33" s="1"/>
  <c r="A914" i="33" s="1"/>
  <c r="A916" i="33" s="1"/>
  <c r="A917" i="33" s="1"/>
  <c r="A918" i="33" s="1"/>
  <c r="A920" i="33" s="1"/>
  <c r="A921" i="33" s="1"/>
  <c r="A922" i="33" s="1"/>
  <c r="A923" i="33" s="1"/>
  <c r="A924" i="33" s="1"/>
  <c r="A925" i="33" s="1"/>
  <c r="A926" i="33" s="1"/>
  <c r="A927" i="33" s="1"/>
  <c r="A928" i="33" s="1"/>
  <c r="A929" i="33" s="1"/>
  <c r="A930" i="33" s="1"/>
  <c r="A931" i="33" s="1"/>
  <c r="A932" i="33" s="1"/>
  <c r="A933" i="33" s="1"/>
  <c r="A934" i="33" s="1"/>
  <c r="A936" i="33" s="1"/>
  <c r="A937" i="33" s="1"/>
  <c r="A938" i="33" s="1"/>
  <c r="A939" i="33" s="1"/>
  <c r="A940" i="33" s="1"/>
  <c r="A941" i="33" s="1"/>
  <c r="A942" i="33" s="1"/>
  <c r="A943" i="33" s="1"/>
  <c r="A944" i="33" s="1"/>
  <c r="A945" i="33" s="1"/>
  <c r="A946" i="33" s="1"/>
  <c r="A947" i="33" s="1"/>
  <c r="A948" i="33" s="1"/>
  <c r="A949" i="33" s="1"/>
  <c r="A950" i="33" s="1"/>
  <c r="A951" i="33" s="1"/>
  <c r="A952" i="33" s="1"/>
  <c r="A953" i="33" s="1"/>
  <c r="A956" i="33" s="1"/>
  <c r="A957" i="33" s="1"/>
  <c r="A958" i="33" s="1"/>
  <c r="A959" i="33" s="1"/>
  <c r="A960" i="33" s="1"/>
  <c r="A961" i="33" s="1"/>
  <c r="A962" i="33" s="1"/>
  <c r="A963" i="33" s="1"/>
  <c r="A967" i="33" l="1"/>
  <c r="A977" i="33" s="1"/>
  <c r="A978" i="33" s="1"/>
  <c r="A979" i="33" s="1"/>
  <c r="A980" i="33" s="1"/>
  <c r="A981" i="33" s="1"/>
  <c r="A982" i="33" s="1"/>
  <c r="A983" i="33" s="1"/>
  <c r="A985" i="33" s="1"/>
  <c r="A987" i="33" s="1"/>
  <c r="A988" i="33" s="1"/>
  <c r="A992" i="33" s="1"/>
  <c r="A996" i="33" s="1"/>
  <c r="A1000" i="33" s="1"/>
  <c r="A1001" i="33" s="1"/>
  <c r="A1002" i="33" s="1"/>
  <c r="A1003" i="33" s="1"/>
  <c r="A1004" i="33" s="1"/>
  <c r="A1005" i="33" s="1"/>
  <c r="A1006" i="33" s="1"/>
  <c r="A1007" i="33" s="1"/>
  <c r="A1012" i="33" s="1"/>
  <c r="A1013" i="33" s="1"/>
  <c r="A1014" i="33" s="1"/>
  <c r="A1018" i="33" s="1"/>
  <c r="A1022" i="33" l="1"/>
  <c r="A1023" i="33" s="1"/>
  <c r="A1027" i="33" l="1"/>
  <c r="A1028" i="33" s="1"/>
  <c r="A1029" i="33" s="1"/>
  <c r="A1030" i="33" s="1"/>
  <c r="A1031" i="33" s="1"/>
  <c r="A1032" i="33" s="1"/>
  <c r="A1033" i="33" s="1"/>
  <c r="A1034" i="33" s="1"/>
  <c r="A1035" i="33" s="1"/>
  <c r="A1036" i="33" s="1"/>
  <c r="A1037" i="33" s="1"/>
  <c r="A1038" i="33" s="1"/>
  <c r="A1039" i="33" s="1"/>
  <c r="A1040" i="33" s="1"/>
  <c r="A1041" i="33" s="1"/>
  <c r="A1042" i="33" s="1"/>
  <c r="A1043" i="33" s="1"/>
  <c r="A1044" i="33" s="1"/>
  <c r="A1045" i="33" s="1"/>
  <c r="A1046" i="33" s="1"/>
  <c r="A1047" i="33" s="1"/>
  <c r="A1048" i="33" s="1"/>
  <c r="A1052" i="33" s="1"/>
  <c r="A1053" i="33" s="1"/>
  <c r="A1054" i="33" s="1"/>
  <c r="A1055" i="33" s="1"/>
  <c r="A1056" i="33" s="1"/>
  <c r="A1057" i="33" s="1"/>
  <c r="A1058" i="33" s="1"/>
</calcChain>
</file>

<file path=xl/sharedStrings.xml><?xml version="1.0" encoding="utf-8"?>
<sst xmlns="http://schemas.openxmlformats.org/spreadsheetml/2006/main" count="2476" uniqueCount="1151">
  <si>
    <t>Signage</t>
  </si>
  <si>
    <t>Estimate of Materials and Cost of Construction</t>
  </si>
  <si>
    <t>Date:</t>
  </si>
  <si>
    <t>Project:</t>
  </si>
  <si>
    <t>ITEM #</t>
  </si>
  <si>
    <t>DESCRIPTION</t>
  </si>
  <si>
    <t>QTY.</t>
  </si>
  <si>
    <t>WASTAGE</t>
  </si>
  <si>
    <t>UNIT</t>
  </si>
  <si>
    <t>TOTAL ITEM COST</t>
  </si>
  <si>
    <t>TRADE COST</t>
  </si>
  <si>
    <t>Permits Documentation And Fees</t>
  </si>
  <si>
    <t>Hazardous Waste Or Disposal Work</t>
  </si>
  <si>
    <t>Owner Purchased, Contractor Installed Items</t>
  </si>
  <si>
    <t>Contractors Use Of New And Existing Facilities</t>
  </si>
  <si>
    <t>Correction Of Unsatisfactory Conditions</t>
  </si>
  <si>
    <t>Restoration Of Unit Damaged During Installation</t>
  </si>
  <si>
    <t xml:space="preserve">Replacement Of Units Which Cannot Be Restored </t>
  </si>
  <si>
    <t>Maintaining Existing Construction In Weather High Conditions</t>
  </si>
  <si>
    <t>Supervisory Personnel</t>
  </si>
  <si>
    <t>Temporary Services</t>
  </si>
  <si>
    <t>Water</t>
  </si>
  <si>
    <t>SUB TOTAL</t>
  </si>
  <si>
    <t>INSURANCE</t>
  </si>
  <si>
    <t>OVERHEAD AND PROFIT</t>
  </si>
  <si>
    <t>TOTAL BASE BID</t>
  </si>
  <si>
    <t>01- GENERAL CONDITIONS</t>
  </si>
  <si>
    <t>QTY W/
WASTAGE</t>
  </si>
  <si>
    <t>REF. DETAIL</t>
  </si>
  <si>
    <t>UNIT COST (MATERIAL)</t>
  </si>
  <si>
    <t>TOTAL COST (MATERIAL)</t>
  </si>
  <si>
    <t>UNIT COST
 (LABOR)</t>
  </si>
  <si>
    <t>TOTAL COST 
(LABOR)</t>
  </si>
  <si>
    <t>REF. 
SHEET</t>
  </si>
  <si>
    <t>LS</t>
  </si>
  <si>
    <t>EA</t>
  </si>
  <si>
    <t>Project 
Duration:</t>
  </si>
  <si>
    <t>4- MASONRY</t>
  </si>
  <si>
    <t>5- METALS</t>
  </si>
  <si>
    <t>28- ELECTRONIC SAFETY AND SECURITY</t>
  </si>
  <si>
    <t>LF</t>
  </si>
  <si>
    <t>SF</t>
  </si>
  <si>
    <t>Bid Pricing Sheet</t>
  </si>
  <si>
    <t>BID PRICING SHEET</t>
  </si>
  <si>
    <t>.</t>
  </si>
  <si>
    <t>UNIT COST
 (EQUIPMENT)</t>
  </si>
  <si>
    <t>TOTAL COST 
(EQUIPMENT)</t>
  </si>
  <si>
    <t xml:space="preserve">Minhas Office Trailer
</t>
  </si>
  <si>
    <t>22- PLUMBING</t>
  </si>
  <si>
    <t>02 41 00</t>
  </si>
  <si>
    <t>DIVISION 21 - FIRE SUPPRESSION</t>
  </si>
  <si>
    <t>DIVISION 23 - HEATING, VENTILATING, AND AIR CONDITIONING (HVAC)</t>
  </si>
  <si>
    <t>CSI</t>
  </si>
  <si>
    <t>DIVISION 27 - COMMUNICATIONS</t>
  </si>
  <si>
    <t>DIVISION 26 - ELECTRICAL</t>
  </si>
  <si>
    <t>DIVISION 31 - EARTHWORK</t>
  </si>
  <si>
    <t>31 00 00</t>
  </si>
  <si>
    <t>EARTHWORK</t>
  </si>
  <si>
    <t>DIVISION 32 - EXTERIOR IMPROVEMENTS</t>
  </si>
  <si>
    <t>32 16 13</t>
  </si>
  <si>
    <t>CONCRETE SIDEWALKS AND CURBS AND GUTTERS</t>
  </si>
  <si>
    <t>32 92 19</t>
  </si>
  <si>
    <t>SEEDING</t>
  </si>
  <si>
    <t>DIVISION 33 - UTILITIES</t>
  </si>
  <si>
    <t>33 11 00</t>
  </si>
  <si>
    <t>SANITARY SEWERS</t>
  </si>
  <si>
    <t>33 30 00</t>
  </si>
  <si>
    <t>33 40 00</t>
  </si>
  <si>
    <t>21 13 13.00 10</t>
  </si>
  <si>
    <t>WET PIPE SPRINKLER SYSTEM, FIRE PROTECTION</t>
  </si>
  <si>
    <t>22 00 00</t>
  </si>
  <si>
    <t>PLUMBING, GENERAL PURPOSE</t>
  </si>
  <si>
    <t>23 09 13</t>
  </si>
  <si>
    <t>INSTRUMENTATION AND CONTROL DEVICES FOR HVAC</t>
  </si>
  <si>
    <t>23 74 33.00 40</t>
  </si>
  <si>
    <t>PACKAGED, OUTDOOR, HEATING AND COOLING MAKEUP AIR-CONDITIONERS</t>
  </si>
  <si>
    <t>23 23 00</t>
  </si>
  <si>
    <t>REFRIGERANT PIPING</t>
  </si>
  <si>
    <t>23 21 23</t>
  </si>
  <si>
    <t>HYDRONIC PUMPS</t>
  </si>
  <si>
    <t>23 52 00</t>
  </si>
  <si>
    <t>HEATING BOILERS</t>
  </si>
  <si>
    <t>26 51 00</t>
  </si>
  <si>
    <t>INTERIOR LIGHTING</t>
  </si>
  <si>
    <t>26 56 00</t>
  </si>
  <si>
    <t>EXTERIOR LIGHTING</t>
  </si>
  <si>
    <t>26 41 00</t>
  </si>
  <si>
    <t>LIGHTNING PROTECTION SYSTEM</t>
  </si>
  <si>
    <t>26 20 00</t>
  </si>
  <si>
    <t>INTERIOR DISTRIBUTION SYSTEM</t>
  </si>
  <si>
    <t>27 10 00</t>
  </si>
  <si>
    <t>BUILDING TELECOMMUNICATIONS CABLING SYSTEM</t>
  </si>
  <si>
    <t>28 31 76</t>
  </si>
  <si>
    <t>DIVISION 02 - EXISTING CONDITIONS</t>
  </si>
  <si>
    <t>DIVISION 03 - CONCRETE</t>
  </si>
  <si>
    <t>CAST-IN-PLACE CONCRETE</t>
  </si>
  <si>
    <t>04 20 00</t>
  </si>
  <si>
    <t>UNIT MASONRY</t>
  </si>
  <si>
    <t>05 12 00</t>
  </si>
  <si>
    <t>STRUCTURAL STEEL</t>
  </si>
  <si>
    <t>05 50 13</t>
  </si>
  <si>
    <t>MISCELLANEOUS METAL FABRICATIONS</t>
  </si>
  <si>
    <t>DIVISION 06 - WOOD, PLASTICS, AND COMPOSITES</t>
  </si>
  <si>
    <t>06 10 00</t>
  </si>
  <si>
    <t>ROUGH CARPENTRY</t>
  </si>
  <si>
    <t xml:space="preserve">06 41 16.00 10 </t>
  </si>
  <si>
    <t>06 61 16</t>
  </si>
  <si>
    <t>DIVISION 07 - THERMAL AND MOISTURE PROTECTION</t>
  </si>
  <si>
    <t>07 11 13</t>
  </si>
  <si>
    <t>BITUMINOUS DAMPPROOFING</t>
  </si>
  <si>
    <t>07 21 13</t>
  </si>
  <si>
    <t>BOARD AND BLOCK INSULATION</t>
  </si>
  <si>
    <t>07 60 00</t>
  </si>
  <si>
    <t>FLASHING AND SHEET METAL</t>
  </si>
  <si>
    <t>07 61 14.00 20</t>
  </si>
  <si>
    <t>STEEL STANDING SEAM ROOFING</t>
  </si>
  <si>
    <t>07 84 00</t>
  </si>
  <si>
    <t>FIRESTOPPING</t>
  </si>
  <si>
    <t>JOINT SEALANTS</t>
  </si>
  <si>
    <t>DIVISION 08 - OPENINGS</t>
  </si>
  <si>
    <t>08 11 13</t>
  </si>
  <si>
    <t xml:space="preserve">STEEL DOORS AND FRAMES </t>
  </si>
  <si>
    <t>08 71 00</t>
  </si>
  <si>
    <t>DOOR HARDWARE</t>
  </si>
  <si>
    <t>08 91 00</t>
  </si>
  <si>
    <t>METAL WALL LOUVERS</t>
  </si>
  <si>
    <t>DIVISION 09 - FINISHES</t>
  </si>
  <si>
    <t>09 06 00</t>
  </si>
  <si>
    <t>SCHEDULES FOR FINISHES</t>
  </si>
  <si>
    <t>09 90 00</t>
  </si>
  <si>
    <t>PAINTS AND COATINGS</t>
  </si>
  <si>
    <t>DIVISION 10 - SPECIALTIES</t>
  </si>
  <si>
    <t>10 14 00.20</t>
  </si>
  <si>
    <t>INTERIOR SIGNAGE</t>
  </si>
  <si>
    <t>10 28 13</t>
  </si>
  <si>
    <t>TOILET ACCESSORIES</t>
  </si>
  <si>
    <t>8-BED LEVEL 1 CONFINMENT FACILITY, JOINT BASE-MDL (MCGUIRE AFB), NEW JERSEY</t>
  </si>
  <si>
    <t>DEMOLITION AND DECONSTRUCTION</t>
  </si>
  <si>
    <t>05 30 00</t>
  </si>
  <si>
    <t>STEEL DECKS</t>
  </si>
  <si>
    <t>PLASTIC-LAMINATE-CLAD ARCHITECTURAL CABINETS</t>
  </si>
  <si>
    <t>SOLID SURFACING FABRICATIONS</t>
  </si>
  <si>
    <t>FLUID-APPLIED MEMBRANE AIR BARRIERS</t>
  </si>
  <si>
    <t>07 27 26</t>
  </si>
  <si>
    <t>METAL PANELS</t>
  </si>
  <si>
    <t>07 42 13</t>
  </si>
  <si>
    <t>07 92 00</t>
  </si>
  <si>
    <t>ACCESS DOORS AND PANELS</t>
  </si>
  <si>
    <t>08 31 00</t>
  </si>
  <si>
    <t>DETENTION HOLLOW METAL FRAMES, DOORS, AND DOOR FRAMES</t>
  </si>
  <si>
    <t>08 34 63</t>
  </si>
  <si>
    <t>DETENTION AND SECURITY WINDOWS</t>
  </si>
  <si>
    <t>08 56 63</t>
  </si>
  <si>
    <t>DETENTION HARDWARE</t>
  </si>
  <si>
    <t>08 71 63</t>
  </si>
  <si>
    <t>08 88 53</t>
  </si>
  <si>
    <t>DETENTION AND SECURITY GLAZING</t>
  </si>
  <si>
    <t>STANDARD RESINOUS SYSTEMS</t>
  </si>
  <si>
    <t>09 67 23.13</t>
  </si>
  <si>
    <t>EXTERIOR SIGNAGE</t>
  </si>
  <si>
    <t>10 14 00.10</t>
  </si>
  <si>
    <t>INSTRUMENTATION AND CONTROL FOR HVAC</t>
  </si>
  <si>
    <t>23 09 00</t>
  </si>
  <si>
    <t>23 82 00.00 20</t>
  </si>
  <si>
    <t>TERMINAL HEATING UNITS</t>
  </si>
  <si>
    <t>26 12 19.10</t>
  </si>
  <si>
    <t>THREE-PHASE, LIQUID-FILLED PAD-MOUNTED TRANSFORMERS</t>
  </si>
  <si>
    <t>ENGINE-GENERATOR SET STATIONARY 15-2500 KW, WITH AUXILIARIES</t>
  </si>
  <si>
    <t>26 32 15.00</t>
  </si>
  <si>
    <t>27 51 23</t>
  </si>
  <si>
    <t>INTERCOMMUNICATION SYSTEM</t>
  </si>
  <si>
    <t>INTERIOR FIRE ALARM AND MASS NOTIFICATION SYSTEM, ADDRESSABLE</t>
  </si>
  <si>
    <t>32 12 16.16</t>
  </si>
  <si>
    <t>ROAD-MIX ASPHALT PAVING</t>
  </si>
  <si>
    <t>32 17 23</t>
  </si>
  <si>
    <t>PAVEMENT MARKINGS</t>
  </si>
  <si>
    <t>HIGH-SECURITY FENCES AND GATES</t>
  </si>
  <si>
    <t>32 31 13.53</t>
  </si>
  <si>
    <t>WATER UTILITY DISTRIBUTION PIPING</t>
  </si>
  <si>
    <t>STORMWATER UTILITIES</t>
  </si>
  <si>
    <t>UNDERGROUND ELECTRICAL DISTRIBUTION</t>
  </si>
  <si>
    <t>33 71 02</t>
  </si>
  <si>
    <t>33 82 00</t>
  </si>
  <si>
    <t>TELECOMMUNICATIONS OUTSIDE PLANT (OSP)</t>
  </si>
  <si>
    <t>ITEM NO
0003</t>
  </si>
  <si>
    <t>ITEM NO
0004</t>
  </si>
  <si>
    <t>ITEM NO
0005</t>
  </si>
  <si>
    <t>All work (includes all plant, labor, and material) associated with adding prime coat on asphalt as described in the plans and specifications.</t>
  </si>
  <si>
    <t>All work (includes all plant, labor, and material) associated with construction of Parking Lot Expansion as described in the plans and specifications (Drw: CS-100)</t>
  </si>
  <si>
    <t>ITEM NO
0006</t>
  </si>
  <si>
    <t>All work (includes all plant, labor, and material) associated with installing Manual
(non-automatic) transfer switch.</t>
  </si>
  <si>
    <t>ITEM NO
0007</t>
  </si>
  <si>
    <t>All work (includes all plant, labor, and material) for procurement and Installation of backup Generator with Automatic Transfer Switch to include concrete pad, generator enclosure, grounding, as described in the plans and specification.</t>
  </si>
  <si>
    <t>ITEM NO
0008</t>
  </si>
  <si>
    <t>All work (includes all plant, labor, and material) for material cost of upsizing the Fire Protection Line and valves from 6 inch to 8 inch.</t>
  </si>
  <si>
    <t>ITEM NO
0009</t>
  </si>
  <si>
    <t>All work (includes all plant, labor, and material) for construction of walkway lighting along new pedestrian walkways as noted on Drw ES-101.</t>
  </si>
  <si>
    <t>ITEM NO
0010</t>
  </si>
  <si>
    <t>All work (includes all plant, labor, and material) for construction of Insulated Masonry Block w/Paint in leu of Exterior Brick for the Confinement Facility.</t>
  </si>
  <si>
    <t>ITEM NO
0011</t>
  </si>
  <si>
    <t>All work (includes all plant, labor, and material) for purchase, delivery and installation of furnishings and equipment as outlined in the FF&amp;E Package, except those items identified as included part of facility construction.</t>
  </si>
  <si>
    <t>ITEM NO
0012</t>
  </si>
  <si>
    <t>Ground Floor</t>
  </si>
  <si>
    <r>
      <rPr>
        <b/>
        <sz val="12"/>
        <color theme="1"/>
        <rFont val="Arial"/>
        <family val="2"/>
      </rPr>
      <t>Light Hazard (1130 SF)</t>
    </r>
    <r>
      <rPr>
        <sz val="12"/>
        <color theme="1"/>
        <rFont val="Arial"/>
        <family val="2"/>
      </rPr>
      <t xml:space="preserve">
-Fire Sprinkler System
-System Type: Wet Type
-Sprinkler Ceiling: Quick Response Chrome Recessed Pendent
-Sprinkler Exposed: Quick Response Upright
-K Factor: 5.6
-Finish: Brass</t>
    </r>
  </si>
  <si>
    <r>
      <rPr>
        <b/>
        <sz val="12"/>
        <color theme="1"/>
        <rFont val="Arial"/>
        <family val="2"/>
      </rPr>
      <t>Ordinary Hazard (500 SF)</t>
    </r>
    <r>
      <rPr>
        <sz val="12"/>
        <color theme="1"/>
        <rFont val="Arial"/>
        <family val="2"/>
      </rPr>
      <t xml:space="preserve">
-Fire Sprinkler System
-System Type: Wet Type
-Sprinkler Ceiling: Quick Response Chrome Recessed Pendant
-Sprinkler Exposed: Quick Response Upright
-K Factor: 8
-Finish: Brass</t>
    </r>
  </si>
  <si>
    <r>
      <rPr>
        <b/>
        <sz val="12"/>
        <color theme="1"/>
        <rFont val="Arial"/>
        <family val="2"/>
      </rPr>
      <t>Light Hazard (1799 SF)</t>
    </r>
    <r>
      <rPr>
        <sz val="12"/>
        <color theme="1"/>
        <rFont val="Arial"/>
        <family val="2"/>
      </rPr>
      <t xml:space="preserve">
-Fire Sprinkler System
-System Type: Wet Type
-Sprinkler Ceiling: Quick Response Chrome Institutional Pendent
-Sprinkler Exposed: No Piping
-K Factor: 5.6</t>
    </r>
  </si>
  <si>
    <t>Valve</t>
  </si>
  <si>
    <t>Indicating Butterfly Valve</t>
  </si>
  <si>
    <t>Check Valve</t>
  </si>
  <si>
    <t>Automatic Drain Valve</t>
  </si>
  <si>
    <t>Automatic Air Release Valve</t>
  </si>
  <si>
    <t>Flow Switch</t>
  </si>
  <si>
    <t>Flow Teat Header</t>
  </si>
  <si>
    <t>Pipe Cap</t>
  </si>
  <si>
    <t>Pressure Gauge</t>
  </si>
  <si>
    <t>Sight Glass</t>
  </si>
  <si>
    <t>Thrust Block</t>
  </si>
  <si>
    <t>F-101</t>
  </si>
  <si>
    <t>F-601</t>
  </si>
  <si>
    <t>F-001</t>
  </si>
  <si>
    <r>
      <t xml:space="preserve">Pressure Relief Valve
</t>
    </r>
    <r>
      <rPr>
        <b/>
        <sz val="12"/>
        <color theme="1"/>
        <rFont val="Arial"/>
        <family val="2"/>
      </rPr>
      <t>-175 PSI</t>
    </r>
  </si>
  <si>
    <t>Double Check Backflow Preventer</t>
  </si>
  <si>
    <t>Storz Fire Department Connection</t>
  </si>
  <si>
    <t>28 08 10</t>
  </si>
  <si>
    <t>ELECTRONIC SECURITY SYSTEM ACCEPTANCE TESTING</t>
  </si>
  <si>
    <t>Security</t>
  </si>
  <si>
    <t>Combination Phone/Camera</t>
  </si>
  <si>
    <t>Electrified Lock</t>
  </si>
  <si>
    <t>Passive Infrared Motion Detector</t>
  </si>
  <si>
    <t>Local Alarm</t>
  </si>
  <si>
    <t>Ceiling Mount Pan-Tilt-Zoom- Security Camera</t>
  </si>
  <si>
    <t>Waterproof Wall/Parapet Mount Security Camera</t>
  </si>
  <si>
    <t>Door Control Station_x000D_
- Master</t>
  </si>
  <si>
    <t>Door Control Station_x000D_
- Secondary</t>
  </si>
  <si>
    <t>Touch Screen</t>
  </si>
  <si>
    <t>Junction Box</t>
  </si>
  <si>
    <t>Fire Alarm</t>
  </si>
  <si>
    <t>Provides Ceiling Mounted Speakers And Clear Strobes_x000D_
- As Req'd</t>
  </si>
  <si>
    <r>
      <t xml:space="preserve">Provide Ceiling Mounted Speakers </t>
    </r>
    <r>
      <rPr>
        <b/>
        <sz val="12"/>
        <color theme="1"/>
        <rFont val="Arial"/>
        <family val="2"/>
      </rPr>
      <t>(As-Req'd)</t>
    </r>
  </si>
  <si>
    <t>Connections</t>
  </si>
  <si>
    <t>Combination Fire Alarm Control Unit &amp; Autonomous Control Unit</t>
  </si>
  <si>
    <t>Local Operating Console</t>
  </si>
  <si>
    <t>Manual Fire Alarm Pull Station</t>
  </si>
  <si>
    <t>Valve Supervisory Switch</t>
  </si>
  <si>
    <t>Water Flow Detector/Switch</t>
  </si>
  <si>
    <t>Emergency Textual Visible Display</t>
  </si>
  <si>
    <r>
      <t xml:space="preserve">Smoke Detector 
</t>
    </r>
    <r>
      <rPr>
        <b/>
        <sz val="12"/>
        <color theme="1"/>
        <rFont val="Arial"/>
        <family val="2"/>
      </rPr>
      <t>- Photoelectric</t>
    </r>
  </si>
  <si>
    <t>Carbon Monoxide Detector</t>
  </si>
  <si>
    <r>
      <t xml:space="preserve">Weatherproof Wall Mounted Strobe
</t>
    </r>
    <r>
      <rPr>
        <b/>
        <sz val="12"/>
        <color theme="1"/>
        <rFont val="Arial"/>
        <family val="2"/>
      </rPr>
      <t>- Blue</t>
    </r>
  </si>
  <si>
    <t>Weatherproof Horn/Strobe Combination</t>
  </si>
  <si>
    <t>Weatherproof Speaker</t>
  </si>
  <si>
    <t>Fire Fighter Smoke Control Station</t>
  </si>
  <si>
    <t>Fire Alarm Communicator</t>
  </si>
  <si>
    <t>Public Address System</t>
  </si>
  <si>
    <t>Surge Suppressor</t>
  </si>
  <si>
    <t>Addressable Output Control Module</t>
  </si>
  <si>
    <t>Addressable Input Monitor Module</t>
  </si>
  <si>
    <r>
      <t xml:space="preserve">Secondary Power Supply </t>
    </r>
    <r>
      <rPr>
        <b/>
        <sz val="12"/>
        <color theme="1"/>
        <rFont val="Arial"/>
        <family val="2"/>
      </rPr>
      <t>(Battery)</t>
    </r>
  </si>
  <si>
    <t>Notification Circuit Power Booster Extended Panel</t>
  </si>
  <si>
    <t>Amplifier</t>
  </si>
  <si>
    <t>Speaker/Strobe Combination</t>
  </si>
  <si>
    <t>Ceiling Mounted Strobe</t>
  </si>
  <si>
    <t>Speaker</t>
  </si>
  <si>
    <t>Antenna _x000D_
3/4"x10'-0" Copper Clad Ground Rod</t>
  </si>
  <si>
    <t xml:space="preserve">Attic </t>
  </si>
  <si>
    <t>In-Duct Photoelectric Smoke Detector _x000D_
- Supply</t>
  </si>
  <si>
    <t>TY101</t>
  </si>
  <si>
    <t>TN001</t>
  </si>
  <si>
    <t>FA101</t>
  </si>
  <si>
    <t>FA601</t>
  </si>
  <si>
    <t>FA102</t>
  </si>
  <si>
    <t>FA001</t>
  </si>
  <si>
    <t>S</t>
  </si>
  <si>
    <t>27 05 28.36 40</t>
  </si>
  <si>
    <t>CABLE TRAYS FOR COMMUNICATIONS SYSTEMS</t>
  </si>
  <si>
    <t>Disconnect &amp; Remove Concrete Encased Duct bank_x000D_
-Abandoned Cabling _x000D_
- Patch &amp; Repair Grass &amp; Hardscapes</t>
  </si>
  <si>
    <t>TS101</t>
  </si>
  <si>
    <t>Duct bank And Connection 
- Existing Manhole 142 (MH 23)</t>
  </si>
  <si>
    <t>4" Pvc Conduit</t>
  </si>
  <si>
    <t>Pull Wire In Conduit</t>
  </si>
  <si>
    <t>Excavation Duct bank</t>
  </si>
  <si>
    <t>CY</t>
  </si>
  <si>
    <t>3000 Psi Concrete</t>
  </si>
  <si>
    <t>Backfill</t>
  </si>
  <si>
    <t>TS501</t>
  </si>
  <si>
    <r>
      <rPr>
        <b/>
        <sz val="12"/>
        <color theme="1"/>
        <rFont val="Arial"/>
        <family val="2"/>
      </rPr>
      <t xml:space="preserve">Intercom Control Station </t>
    </r>
    <r>
      <rPr>
        <sz val="12"/>
        <color theme="1"/>
        <rFont val="Arial"/>
        <family val="2"/>
      </rPr>
      <t xml:space="preserve">
- Secondary</t>
    </r>
  </si>
  <si>
    <r>
      <rPr>
        <b/>
        <sz val="12"/>
        <color theme="1"/>
        <rFont val="Arial"/>
        <family val="2"/>
      </rPr>
      <t xml:space="preserve">Intercom Control Station </t>
    </r>
    <r>
      <rPr>
        <sz val="12"/>
        <color theme="1"/>
        <rFont val="Arial"/>
        <family val="2"/>
      </rPr>
      <t xml:space="preserve">
- Master</t>
    </r>
  </si>
  <si>
    <t>Intercom w/ Call Button, Recessed</t>
  </si>
  <si>
    <t>Waterproof Intercom w/ Call Button, Recessed</t>
  </si>
  <si>
    <t>(12" Wide) Basket Cable Tray W/ A# 4/0 AWG Ground Conductor W/ (3/4") Conduit</t>
  </si>
  <si>
    <r>
      <rPr>
        <b/>
        <sz val="12"/>
        <color theme="1"/>
        <rFont val="Arial"/>
        <family val="2"/>
      </rPr>
      <t xml:space="preserve">1W </t>
    </r>
    <r>
      <rPr>
        <sz val="12"/>
        <color theme="1"/>
        <rFont val="Arial"/>
        <family val="2"/>
      </rPr>
      <t xml:space="preserve">
- Faceplate Data Outlet</t>
    </r>
  </si>
  <si>
    <r>
      <rPr>
        <b/>
        <sz val="12"/>
        <color theme="1"/>
        <rFont val="Arial"/>
        <family val="2"/>
      </rPr>
      <t>1 WJ</t>
    </r>
    <r>
      <rPr>
        <sz val="12"/>
        <color theme="1"/>
        <rFont val="Arial"/>
        <family val="2"/>
      </rPr>
      <t xml:space="preserve">
- Faceplate Data Outlet</t>
    </r>
  </si>
  <si>
    <r>
      <rPr>
        <b/>
        <sz val="12"/>
        <color theme="1"/>
        <rFont val="Arial"/>
        <family val="2"/>
      </rPr>
      <t>2</t>
    </r>
    <r>
      <rPr>
        <sz val="12"/>
        <color theme="1"/>
        <rFont val="Arial"/>
        <family val="2"/>
      </rPr>
      <t xml:space="preserve">
- Faceplate Data Outlet</t>
    </r>
  </si>
  <si>
    <r>
      <rPr>
        <b/>
        <sz val="12"/>
        <color theme="1"/>
        <rFont val="Arial"/>
        <family val="2"/>
      </rPr>
      <t>3W</t>
    </r>
    <r>
      <rPr>
        <sz val="12"/>
        <color theme="1"/>
        <rFont val="Arial"/>
        <family val="2"/>
      </rPr>
      <t xml:space="preserve">
- Faceplate Data Outlet</t>
    </r>
  </si>
  <si>
    <r>
      <rPr>
        <b/>
        <sz val="12"/>
        <color theme="1"/>
        <rFont val="Arial"/>
        <family val="2"/>
      </rPr>
      <t>4W</t>
    </r>
    <r>
      <rPr>
        <sz val="12"/>
        <color theme="1"/>
        <rFont val="Arial"/>
        <family val="2"/>
      </rPr>
      <t xml:space="preserve"> 
- Faceplate Data Outlet</t>
    </r>
  </si>
  <si>
    <r>
      <rPr>
        <b/>
        <sz val="12"/>
        <color theme="1"/>
        <rFont val="Arial"/>
        <family val="2"/>
      </rPr>
      <t>5Ac</t>
    </r>
    <r>
      <rPr>
        <sz val="12"/>
        <color theme="1"/>
        <rFont val="Arial"/>
        <family val="2"/>
      </rPr>
      <t xml:space="preserve">
- Faceplate Data Outlet</t>
    </r>
  </si>
  <si>
    <r>
      <rPr>
        <b/>
        <sz val="12"/>
        <color theme="1"/>
        <rFont val="Arial"/>
        <family val="2"/>
      </rPr>
      <t xml:space="preserve">Wall Mounted CCTV System Monitors </t>
    </r>
    <r>
      <rPr>
        <sz val="12"/>
        <color theme="1"/>
        <rFont val="Arial"/>
        <family val="2"/>
      </rPr>
      <t xml:space="preserve">
- Government Furnished &amp; Installed</t>
    </r>
  </si>
  <si>
    <t>(2" Or 4" Conduit) Sleeves From Attic Down</t>
  </si>
  <si>
    <t>Coaxial Enclosure &amp; Cable Splitter _x000D_
- Cable Television</t>
  </si>
  <si>
    <t>Network Video Recorder</t>
  </si>
  <si>
    <t>Electronic Security System Panel</t>
  </si>
  <si>
    <t>Battery</t>
  </si>
  <si>
    <t>Fiber Optic Terminal Cabinet</t>
  </si>
  <si>
    <t>Protected Entrance Terminal</t>
  </si>
  <si>
    <t>Wall Mounted 110 Block</t>
  </si>
  <si>
    <t>(4" Wx1-1/2" Thick) Primary Bonding Busbar</t>
  </si>
  <si>
    <t>Uninterruptible Power Supply_x000D_
- 30 Minutes At 4200 W Back-Up Time</t>
  </si>
  <si>
    <t>TN101
TN401</t>
  </si>
  <si>
    <t>TN101</t>
  </si>
  <si>
    <t>TN401</t>
  </si>
  <si>
    <t>Pad-Mounted Service Transformer_x000D_
- 112.5 KVA, 208Y/120V, 3 Phase</t>
  </si>
  <si>
    <t>Diesel Generator _x000D_
- 125 KW/156KVA, 208Y/120V, 3-PH, 4W</t>
  </si>
  <si>
    <t>Electrical Duct bank</t>
  </si>
  <si>
    <t>Site Lighting Branch Circuit</t>
  </si>
  <si>
    <t>5" Pvc Conduit</t>
  </si>
  <si>
    <t>Greenlee Multiplex Polyester Rope</t>
  </si>
  <si>
    <t>#4 AWG Bare Copper Ground Conductor Installed
-Above Duct bank</t>
  </si>
  <si>
    <t>Warning Tape _x000D_
-6" Below Grade</t>
  </si>
  <si>
    <t>3000 PSI Concrete</t>
  </si>
  <si>
    <t>Bollard Light Fixture</t>
  </si>
  <si>
    <t>Site Lighting Pole</t>
  </si>
  <si>
    <t>(18"Lx30"Wx24"H) Handhole w/ Cover _x000D_
-9 GA Welded Wire Frame _x000D_
-3" Knockouts</t>
  </si>
  <si>
    <t>Electrical Main Hole</t>
  </si>
  <si>
    <t>Disconnect Switch</t>
  </si>
  <si>
    <t>4" Conduit</t>
  </si>
  <si>
    <t>2" Conduit</t>
  </si>
  <si>
    <t>1 1/2" Conduit</t>
  </si>
  <si>
    <t>Power</t>
  </si>
  <si>
    <t>GFI/WP Recessed Duplex Receptacle</t>
  </si>
  <si>
    <t>Recessed Duplex Receptacle</t>
  </si>
  <si>
    <t>GFI Recessed Duplex Receptacle</t>
  </si>
  <si>
    <t>Vandal-Proof GFCI Combination Receptacle</t>
  </si>
  <si>
    <t>Special Receptacle</t>
  </si>
  <si>
    <t>Recessed Quad Receptacle</t>
  </si>
  <si>
    <t>Generator Remote Annunciator</t>
  </si>
  <si>
    <t>Toggle Switch</t>
  </si>
  <si>
    <t>Surface Quad Receptacle</t>
  </si>
  <si>
    <r>
      <rPr>
        <b/>
        <sz val="12"/>
        <color theme="1"/>
        <rFont val="Arial"/>
        <family val="2"/>
      </rPr>
      <t>PP1</t>
    </r>
    <r>
      <rPr>
        <sz val="12"/>
        <color theme="1"/>
        <rFont val="Arial"/>
        <family val="2"/>
      </rPr>
      <t xml:space="preserve">
225A, 120/208 Wye, 3 Phase, 4 Wire, Panel Board</t>
    </r>
  </si>
  <si>
    <r>
      <rPr>
        <b/>
        <sz val="12"/>
        <color theme="1"/>
        <rFont val="Arial"/>
        <family val="2"/>
      </rPr>
      <t>PP2</t>
    </r>
    <r>
      <rPr>
        <sz val="12"/>
        <color theme="1"/>
        <rFont val="Arial"/>
        <family val="2"/>
      </rPr>
      <t xml:space="preserve">
225A, 120/208 Wye, 3 Phase, 4 Wire, Panel Board</t>
    </r>
  </si>
  <si>
    <r>
      <rPr>
        <b/>
        <sz val="12"/>
        <color theme="1"/>
        <rFont val="Arial"/>
        <family val="2"/>
      </rPr>
      <t>CR</t>
    </r>
    <r>
      <rPr>
        <sz val="12"/>
        <color theme="1"/>
        <rFont val="Arial"/>
        <family val="2"/>
      </rPr>
      <t xml:space="preserve">
125A, 120/208 Wye, 3 Phase, 4 Wire, Panel Board</t>
    </r>
  </si>
  <si>
    <r>
      <rPr>
        <b/>
        <sz val="12"/>
        <color theme="1"/>
        <rFont val="Arial"/>
        <family val="2"/>
      </rPr>
      <t>Uninterruptible Power Supply</t>
    </r>
    <r>
      <rPr>
        <sz val="12"/>
        <color theme="1"/>
        <rFont val="Arial"/>
        <family val="2"/>
      </rPr>
      <t xml:space="preserve">
- 3KVA, 120V, 1 PH, 6 Hour Rum Time</t>
    </r>
  </si>
  <si>
    <r>
      <rPr>
        <b/>
        <sz val="12"/>
        <color theme="1"/>
        <rFont val="Arial"/>
        <family val="2"/>
      </rPr>
      <t>MDP</t>
    </r>
    <r>
      <rPr>
        <sz val="12"/>
        <color theme="1"/>
        <rFont val="Arial"/>
        <family val="2"/>
      </rPr>
      <t xml:space="preserve">
400 A, 120/208 Wye, 3 PH, 4 Wire Distribution Board</t>
    </r>
  </si>
  <si>
    <t>Automatic Transfer Switch _x000D_
400 A</t>
  </si>
  <si>
    <t>Surge Protective Device</t>
  </si>
  <si>
    <t>Digital Meter</t>
  </si>
  <si>
    <t>Neutral Connection To Ground</t>
  </si>
  <si>
    <t>Mechanical Power</t>
  </si>
  <si>
    <t>Weatherproof Disconnect Switch</t>
  </si>
  <si>
    <r>
      <rPr>
        <b/>
        <sz val="12"/>
        <color theme="1"/>
        <rFont val="Arial"/>
        <family val="2"/>
      </rPr>
      <t>SG-1</t>
    </r>
    <r>
      <rPr>
        <sz val="12"/>
        <color theme="1"/>
        <rFont val="Arial"/>
        <family val="2"/>
      </rPr>
      <t xml:space="preserve">
Branch Circuit</t>
    </r>
  </si>
  <si>
    <t>Motor-Rated Switch</t>
  </si>
  <si>
    <t>Adjustable Speed Drive</t>
  </si>
  <si>
    <t>Attic</t>
  </si>
  <si>
    <t>26 24 13</t>
  </si>
  <si>
    <t>SWITCHBOARDS</t>
  </si>
  <si>
    <t>Grounding</t>
  </si>
  <si>
    <t>(3/4" Dx10' ) Ground Rod</t>
  </si>
  <si>
    <t>Ground Test Well _x000D_
(3/4"x10') Copper Clad Steel Ground Rod</t>
  </si>
  <si>
    <t>Bolted Ground Connection _x000D_
20' Bare Copper Ground Cable</t>
  </si>
  <si>
    <t>Grounding Conductor</t>
  </si>
  <si>
    <t>Down Conductor</t>
  </si>
  <si>
    <t>Main Ground Busbar</t>
  </si>
  <si>
    <t>Lighting Protection</t>
  </si>
  <si>
    <r>
      <rPr>
        <b/>
        <sz val="12"/>
        <color theme="1"/>
        <rFont val="Arial"/>
        <family val="2"/>
      </rPr>
      <t>Mount LPS Roof Conductors</t>
    </r>
    <r>
      <rPr>
        <sz val="12"/>
        <color theme="1"/>
        <rFont val="Arial"/>
        <family val="2"/>
      </rPr>
      <t xml:space="preserve">
- Class 1 Aluminum Lighting Conductor</t>
    </r>
  </si>
  <si>
    <r>
      <rPr>
        <b/>
        <sz val="12"/>
        <color theme="1"/>
        <rFont val="Arial"/>
        <family val="2"/>
      </rPr>
      <t xml:space="preserve">(1/2"x24") Air Terminal </t>
    </r>
    <r>
      <rPr>
        <sz val="12"/>
        <color theme="1"/>
        <rFont val="Arial"/>
        <family val="2"/>
      </rPr>
      <t xml:space="preserve">
- Gently Tapered Solid Aluminum</t>
    </r>
  </si>
  <si>
    <t>Exothermic Welded Connection</t>
  </si>
  <si>
    <r>
      <rPr>
        <b/>
        <sz val="12"/>
        <color theme="1"/>
        <rFont val="Arial"/>
        <family val="2"/>
      </rPr>
      <t>L1</t>
    </r>
    <r>
      <rPr>
        <sz val="12"/>
        <color theme="1"/>
        <rFont val="Arial"/>
        <family val="2"/>
      </rPr>
      <t xml:space="preserve">
(4' L) Led Fixture</t>
    </r>
  </si>
  <si>
    <r>
      <rPr>
        <b/>
        <sz val="12"/>
        <color theme="1"/>
        <rFont val="Arial"/>
        <family val="2"/>
      </rPr>
      <t>L1 (Emergency)</t>
    </r>
    <r>
      <rPr>
        <sz val="12"/>
        <color theme="1"/>
        <rFont val="Arial"/>
        <family val="2"/>
      </rPr>
      <t xml:space="preserve">
(4' L) Led Fixture</t>
    </r>
  </si>
  <si>
    <r>
      <rPr>
        <b/>
        <sz val="12"/>
        <color theme="1"/>
        <rFont val="Arial"/>
        <family val="2"/>
      </rPr>
      <t>L2</t>
    </r>
    <r>
      <rPr>
        <sz val="12"/>
        <color theme="1"/>
        <rFont val="Arial"/>
        <family val="2"/>
      </rPr>
      <t xml:space="preserve">
(4' L) Led Fixture</t>
    </r>
  </si>
  <si>
    <r>
      <rPr>
        <b/>
        <sz val="12"/>
        <color theme="1"/>
        <rFont val="Arial"/>
        <family val="2"/>
      </rPr>
      <t>L2 (Emergency)</t>
    </r>
    <r>
      <rPr>
        <sz val="12"/>
        <color theme="1"/>
        <rFont val="Arial"/>
        <family val="2"/>
      </rPr>
      <t xml:space="preserve">
(4' L) Led Fixture</t>
    </r>
  </si>
  <si>
    <r>
      <rPr>
        <b/>
        <sz val="12"/>
        <color theme="1"/>
        <rFont val="Arial"/>
        <family val="2"/>
      </rPr>
      <t>L3 (Emergency)</t>
    </r>
    <r>
      <rPr>
        <sz val="12"/>
        <color theme="1"/>
        <rFont val="Arial"/>
        <family val="2"/>
      </rPr>
      <t xml:space="preserve">
(24"x24") Led Fixture</t>
    </r>
  </si>
  <si>
    <r>
      <rPr>
        <b/>
        <sz val="12"/>
        <color theme="1"/>
        <rFont val="Arial"/>
        <family val="2"/>
      </rPr>
      <t>L4</t>
    </r>
    <r>
      <rPr>
        <sz val="12"/>
        <color theme="1"/>
        <rFont val="Arial"/>
        <family val="2"/>
      </rPr>
      <t xml:space="preserve">
(4' L) Led Fixture</t>
    </r>
  </si>
  <si>
    <r>
      <rPr>
        <b/>
        <sz val="12"/>
        <color theme="1"/>
        <rFont val="Arial"/>
        <family val="2"/>
      </rPr>
      <t>L4 (Emergency)</t>
    </r>
    <r>
      <rPr>
        <sz val="12"/>
        <color theme="1"/>
        <rFont val="Arial"/>
        <family val="2"/>
      </rPr>
      <t xml:space="preserve">
(4' L) Led Fixture</t>
    </r>
  </si>
  <si>
    <r>
      <rPr>
        <b/>
        <sz val="12"/>
        <color theme="1"/>
        <rFont val="Arial"/>
        <family val="2"/>
      </rPr>
      <t>L5</t>
    </r>
    <r>
      <rPr>
        <sz val="12"/>
        <color theme="1"/>
        <rFont val="Arial"/>
        <family val="2"/>
      </rPr>
      <t xml:space="preserve">
(4' L) Led Fixture</t>
    </r>
  </si>
  <si>
    <r>
      <rPr>
        <b/>
        <sz val="12"/>
        <color theme="1"/>
        <rFont val="Arial"/>
        <family val="2"/>
      </rPr>
      <t>L5 (Emergency)</t>
    </r>
    <r>
      <rPr>
        <sz val="12"/>
        <color theme="1"/>
        <rFont val="Arial"/>
        <family val="2"/>
      </rPr>
      <t xml:space="preserve">
(4' L) Led Fixture</t>
    </r>
  </si>
  <si>
    <r>
      <rPr>
        <b/>
        <sz val="12"/>
        <color theme="1"/>
        <rFont val="Arial"/>
        <family val="2"/>
      </rPr>
      <t>L6 (Emergency)</t>
    </r>
    <r>
      <rPr>
        <sz val="12"/>
        <color theme="1"/>
        <rFont val="Arial"/>
        <family val="2"/>
      </rPr>
      <t xml:space="preserve">
(8" D) Downlight Led Fixture</t>
    </r>
  </si>
  <si>
    <r>
      <rPr>
        <b/>
        <sz val="12"/>
        <color theme="1"/>
        <rFont val="Arial"/>
        <family val="2"/>
      </rPr>
      <t xml:space="preserve">E1 </t>
    </r>
    <r>
      <rPr>
        <sz val="12"/>
        <color theme="1"/>
        <rFont val="Arial"/>
        <family val="2"/>
      </rPr>
      <t xml:space="preserve">
Wall Exit Sign</t>
    </r>
  </si>
  <si>
    <t>Photocell</t>
  </si>
  <si>
    <t>Touchscreen Lighting Control Panel _x000D_
- Master</t>
  </si>
  <si>
    <t>Touchscreen Lighting Control Panel _x000D_
- Secondary</t>
  </si>
  <si>
    <r>
      <rPr>
        <b/>
        <sz val="12"/>
        <color theme="1"/>
        <rFont val="Arial"/>
        <family val="2"/>
      </rPr>
      <t>L7 (Emergency)</t>
    </r>
    <r>
      <rPr>
        <sz val="12"/>
        <color theme="1"/>
        <rFont val="Arial"/>
        <family val="2"/>
      </rPr>
      <t xml:space="preserve">
(7"x17") Trapezoid Led Fixture</t>
    </r>
  </si>
  <si>
    <t>Electrical Wiring &amp; Conduit Area</t>
  </si>
  <si>
    <t>ES101
ES401
ES502</t>
  </si>
  <si>
    <t>ES401</t>
  </si>
  <si>
    <t>EG101</t>
  </si>
  <si>
    <t>EG102</t>
  </si>
  <si>
    <t>EG</t>
  </si>
  <si>
    <t>E-001</t>
  </si>
  <si>
    <t>EL101</t>
  </si>
  <si>
    <t>EL102</t>
  </si>
  <si>
    <t>EL601</t>
  </si>
  <si>
    <t>EP201</t>
  </si>
  <si>
    <t>EP102
EP401</t>
  </si>
  <si>
    <t>EP101
EP401</t>
  </si>
  <si>
    <t>23 31 13.00 40</t>
  </si>
  <si>
    <t>METAL DUCTS</t>
  </si>
  <si>
    <t>Supply Duct</t>
  </si>
  <si>
    <t>(36"x20") Supply Duct</t>
  </si>
  <si>
    <t>(18"x20") Supply Duct</t>
  </si>
  <si>
    <t>(14"x8") Supply Duct</t>
  </si>
  <si>
    <t>(14"x6") Supply Duct</t>
  </si>
  <si>
    <t>(14"x4") Supply Duct</t>
  </si>
  <si>
    <t>(12"x10") Supply Duct</t>
  </si>
  <si>
    <t>(12"x8") Supply Duct</t>
  </si>
  <si>
    <t>(12"x6") Supply Duct</t>
  </si>
  <si>
    <t>(10"x10") Supply Duct</t>
  </si>
  <si>
    <t>(10"x6") Supply Duct</t>
  </si>
  <si>
    <t>(10"x8") Supply Duct</t>
  </si>
  <si>
    <t>(10"x4") Supply Duct</t>
  </si>
  <si>
    <t>(8"x8") Supply Duct</t>
  </si>
  <si>
    <t>(6"x6") Supply Duct</t>
  </si>
  <si>
    <t>(6" Dia) Supply Duct</t>
  </si>
  <si>
    <t>Bend/ Elbow</t>
  </si>
  <si>
    <t>(12"x8") 30D Bend</t>
  </si>
  <si>
    <t>(18"x20") 45D Bend</t>
  </si>
  <si>
    <t>(12"x6") 45D Bend</t>
  </si>
  <si>
    <t>(8"x8") 45D Bend</t>
  </si>
  <si>
    <t>(6" Dia) 90D Bend</t>
  </si>
  <si>
    <t>(10"x10") 90D Bend</t>
  </si>
  <si>
    <t>(14"x6") 90D Bend</t>
  </si>
  <si>
    <t>(10"x6") 90D Bend</t>
  </si>
  <si>
    <t>(10"x4") Rectangular Elbow W/ Turning Vanes</t>
  </si>
  <si>
    <t>(10"x8") Rectangular Elbow W/ Turning Vanes</t>
  </si>
  <si>
    <t>(10"x10") Rectangular Elbow W/ Turning Vanes</t>
  </si>
  <si>
    <t>(14"x4") Rectangular Elbow W/ Turning Vanes</t>
  </si>
  <si>
    <t>(12"x6") Rectangular Elbow W/ Turning Vanes</t>
  </si>
  <si>
    <t>(12"x8") Rectangular Elbow W/ Turning Vanes</t>
  </si>
  <si>
    <t>(8"x8") Rectangular Elbow W/ Turning Vanes</t>
  </si>
  <si>
    <t>Tee</t>
  </si>
  <si>
    <t>(36"x20") To (18"x20") Tee</t>
  </si>
  <si>
    <t>(10"x10") To (12"x6") Tee</t>
  </si>
  <si>
    <t>(10"x8") To (10"x4") Tee</t>
  </si>
  <si>
    <t>(18"x20") To (6"x6") Tee</t>
  </si>
  <si>
    <t>(14"x6") To (12"x10") Tee</t>
  </si>
  <si>
    <t>(10"x10") To (10"x4") Tee</t>
  </si>
  <si>
    <t>(18"x20") To (6" Dia) Tee</t>
  </si>
  <si>
    <t>(18"x20") To (8"x8") Tee</t>
  </si>
  <si>
    <t>(12"x8") To (10"x6") Tee</t>
  </si>
  <si>
    <t>(14"x8") To (12"x10") Tee</t>
  </si>
  <si>
    <t>(12"x10") To (10"x4") Tee</t>
  </si>
  <si>
    <t>Transition</t>
  </si>
  <si>
    <t>(10"x8") To (10"x4") Transition</t>
  </si>
  <si>
    <t>(10"x10") To (6"x6") Transition</t>
  </si>
  <si>
    <t>(10"x8") To (6"x6") Transition</t>
  </si>
  <si>
    <t>(14"x4") To (6"x6") Transition</t>
  </si>
  <si>
    <t>(12"x6") To (6"x6") Transition</t>
  </si>
  <si>
    <t>(10"x10") To (10"x4") Transition</t>
  </si>
  <si>
    <t>(12"x10") To (8"x8") Transition</t>
  </si>
  <si>
    <t>(18"x20") To (8"x8") Transition</t>
  </si>
  <si>
    <t>(12"x8") To (6" Dia) Transition</t>
  </si>
  <si>
    <t>(12"x8") To (6"x6") Transition</t>
  </si>
  <si>
    <t>(18"x20") To (6"x6") Transition</t>
  </si>
  <si>
    <t>(14"x6") To (6"x6") Transition</t>
  </si>
  <si>
    <t>(12"x6") To (8"x8") Transition</t>
  </si>
  <si>
    <t>Register</t>
  </si>
  <si>
    <t>(12"x12") Supply Register_x000D_
-CFM: 300_x000D_
-Material: Steel</t>
  </si>
  <si>
    <t>(10"x10") Supply Register_x000D_
-CFM: 170_x000D_
-Material: Steel</t>
  </si>
  <si>
    <t>(10"x10") Supply Register_x000D_
-CFM: 190_x000D_
-Material: Steel</t>
  </si>
  <si>
    <t>(10"x10") Supply Register_x000D_
-CFM: 180_x000D_
-Material: Steel</t>
  </si>
  <si>
    <t>(10"x10") Supply Register_x000D_
-CFM: 200_x000D_
-Material: Steel</t>
  </si>
  <si>
    <t>(8"x8") Supply Register_x000D_
-CFM: 80_x000D_
-Material: Steel</t>
  </si>
  <si>
    <t>(8"x8") Supply Register_x000D_
-CFM: 160_x000D_
-Material: Steel</t>
  </si>
  <si>
    <t>(8"x8") Supply Register_x000D_
-CFM: 130_x000D_
-Material: Steel</t>
  </si>
  <si>
    <t>(12"x12") Supply Register_x000D_
-CFM: 380_x000D_
-Material: Aluminum</t>
  </si>
  <si>
    <t>(12"x12") Supply Register_x000D_
-CFM: 350_x000D_
-Material: Aluminum</t>
  </si>
  <si>
    <t>(10"x10") Supply Register_x000D_
-CFM: 300_x000D_
-Material: Aluminum</t>
  </si>
  <si>
    <t>(10"x10") Supply Register_x000D_
-CFM: 350_x000D_
-Material: Aluminum</t>
  </si>
  <si>
    <t>(8"x8") Supply Register_x000D_
-CFM: 120_x000D_
-Material: Aluminum</t>
  </si>
  <si>
    <t>(8"x8") Supply Register_x000D_
-CFM: 160_x000D_
-Material: Aluminum</t>
  </si>
  <si>
    <t>(10"x10") Supply Register_x000D_
-CFM: 250_x000D_
-Material: Aluminum</t>
  </si>
  <si>
    <t>Damper</t>
  </si>
  <si>
    <t>Manual Balance Damper</t>
  </si>
  <si>
    <t>(10"x10") Variable Air Volume Terminal Box</t>
  </si>
  <si>
    <t>(10"x8") Variable Air Volume Terminal Box</t>
  </si>
  <si>
    <t>(12"x6") Variable Air Volume Terminal Box</t>
  </si>
  <si>
    <t>(12"x8") Variable Air Volume Terminal Box</t>
  </si>
  <si>
    <t>(12"x10") Variable Air Volume Terminal Box</t>
  </si>
  <si>
    <t>(14"x6") Variable Air Volume Terminal Box</t>
  </si>
  <si>
    <t>(14"x4") Constant Air Volume Terminal Box</t>
  </si>
  <si>
    <t>(12"x8") Constant Air Volume Terminal Box</t>
  </si>
  <si>
    <t>Return Duct</t>
  </si>
  <si>
    <t>(78"x22") Return Duct</t>
  </si>
  <si>
    <t>(32"x26") Return Duct</t>
  </si>
  <si>
    <t>(30"x20") Return Duct</t>
  </si>
  <si>
    <t>(22"x20") Return Duct</t>
  </si>
  <si>
    <t>(22"x16") Return Duct</t>
  </si>
  <si>
    <t>(20"x14") Return Duct</t>
  </si>
  <si>
    <t>(18"x16") Return Duct</t>
  </si>
  <si>
    <t>(18"x12") Return Duct</t>
  </si>
  <si>
    <t>(14"x12") Return Duct</t>
  </si>
  <si>
    <t>(14"x10") Return Duct</t>
  </si>
  <si>
    <t>(14"x8") Return Duct</t>
  </si>
  <si>
    <t>(14"x6") Return Duct</t>
  </si>
  <si>
    <t>(12"x8") Return Duct</t>
  </si>
  <si>
    <t>(12"x4") Return Duct</t>
  </si>
  <si>
    <t>(10"x6") Return Duct</t>
  </si>
  <si>
    <t>(10"x4") Return Duct</t>
  </si>
  <si>
    <t>(22"x20") 45D Bend</t>
  </si>
  <si>
    <t>(14"x10") 45D Bend</t>
  </si>
  <si>
    <t>(14"x6") 45D Bend</t>
  </si>
  <si>
    <t>(18"x12") 45D Bend</t>
  </si>
  <si>
    <t>(10"x4") 45D Bend</t>
  </si>
  <si>
    <t>(30"x20") Rectangular Elbow W/ Turning Vanes</t>
  </si>
  <si>
    <t>(22"x20") Rectangular Elbow W/ Turning Vanes</t>
  </si>
  <si>
    <t>(14"x10") Rectangular Elbow W/ Turning Vanes</t>
  </si>
  <si>
    <t>(10"x6") Rectangular Elbow W/ Turning Vanes</t>
  </si>
  <si>
    <t>(18"x16") Rectangular Elbow W/ Turning Vanes</t>
  </si>
  <si>
    <t>(14"x8") Rectangular Elbow W/ Turning Vanes</t>
  </si>
  <si>
    <t>(14"x6") Rectangular Elbow W/ Turning Vanes</t>
  </si>
  <si>
    <t>(14"x12") Rectangular Elbow W/ Turning Vanes</t>
  </si>
  <si>
    <t>(12"x4") Rectangular Elbow W/ Turning Vanes</t>
  </si>
  <si>
    <t>(30"x20") To (20"x14") Tee</t>
  </si>
  <si>
    <t>(22"x20") To (14"x10") Tee</t>
  </si>
  <si>
    <t>(22"x20") To (10"x6") Tee</t>
  </si>
  <si>
    <t>(22"x20") To (12"x8") Tee</t>
  </si>
  <si>
    <t>(22"x16") To (14"x6") Tee</t>
  </si>
  <si>
    <t>(18"x16") To (14"x6") Tee</t>
  </si>
  <si>
    <t>(14"x10") To (12"x8") Tee</t>
  </si>
  <si>
    <t>(18"x12") To (14"x8") Tee</t>
  </si>
  <si>
    <t>(14"x8") To (10"x4") Tee</t>
  </si>
  <si>
    <t>(14"x12") To (14"x6") Tee</t>
  </si>
  <si>
    <t>(14"x12") To (12"x4") Tee</t>
  </si>
  <si>
    <t>(14"x8") To (12"x4") Tee</t>
  </si>
  <si>
    <t>(14"x8") To (14"x6") Tee</t>
  </si>
  <si>
    <t>(10"x6") To (10"x4") Tee</t>
  </si>
  <si>
    <t>(78"x22") To (30"x20") Transition</t>
  </si>
  <si>
    <t>(32"x26") To (20"x14") Transition</t>
  </si>
  <si>
    <t>(30"x20") To (22"x20") Transition</t>
  </si>
  <si>
    <t>(22"x20") To (22"x16") Transition</t>
  </si>
  <si>
    <t>(22"x16") To (18"x16") Transition</t>
  </si>
  <si>
    <t>(18"x16") To (18"x12") Transition</t>
  </si>
  <si>
    <t>(18"x12") To (14"x12") Transition</t>
  </si>
  <si>
    <t>(14"x12") To (14"x8") Transition</t>
  </si>
  <si>
    <t>(12"x12") Return Register_x000D_
-CFM: 285_x000D_
-Material: Steel</t>
  </si>
  <si>
    <t>(10"x10") Return Register_x000D_
-CFM: 180_x000D_
-Material: Steel</t>
  </si>
  <si>
    <t>(10"x10") Return Register_x000D_
-CFM: 170_x000D_
-Material: Steel</t>
  </si>
  <si>
    <t>(8"x8") Return Register_x000D_
-CFM: 80_x000D_
-Material: Steel</t>
  </si>
  <si>
    <t>(12"x12") Return Register_x000D_
-CFM: 330_x000D_
-Material: Aluminum</t>
  </si>
  <si>
    <t>(12"x12") Return Register_x000D_
-CFM: 360_x000D_
-Material: Aluminum</t>
  </si>
  <si>
    <t>(10"x10") Return Register_x000D_
-CFM: 285_x000D_
-Material: Aluminum</t>
  </si>
  <si>
    <t>(10"x10") Return Register_x000D_
-CFM: 330_x000D_
-Material: Aluminum</t>
  </si>
  <si>
    <t>(8"x8") Return Register_x000D_
-CFM: 115_x000D_
-Material: Aluminum</t>
  </si>
  <si>
    <t>(8"x8") Return Register_x000D_
-CFM: 80_x000D_
-Material: Aluminum</t>
  </si>
  <si>
    <t>(10"x10") Transfer Register_x000D_
-Material: Steel</t>
  </si>
  <si>
    <t>(12"x12") Transfer Register_x000D_
-Material: Steel</t>
  </si>
  <si>
    <t>(20"x14") Motorized Damper</t>
  </si>
  <si>
    <t>(30"x20") Motorized Damper</t>
  </si>
  <si>
    <t>(10"x8") Motorized Damper</t>
  </si>
  <si>
    <t>(8"x8") Motorized Damper</t>
  </si>
  <si>
    <t>23 35 19.00 20</t>
  </si>
  <si>
    <t>INDUSTRIAL VENTILATION AND EXHAUST</t>
  </si>
  <si>
    <t>Exhaust Duct</t>
  </si>
  <si>
    <t>(32"x26") Exhaust Duct</t>
  </si>
  <si>
    <t>(24"x16") Exhaust Duct</t>
  </si>
  <si>
    <t>(18"x18") Exhaust Duct</t>
  </si>
  <si>
    <t>(18"x12") Exhaust Duct</t>
  </si>
  <si>
    <t>(16"x16") Exhaust Duct</t>
  </si>
  <si>
    <t>(12"x12") Exhaust Duct</t>
  </si>
  <si>
    <t>(12"x8") Exhaust Duct</t>
  </si>
  <si>
    <t>(12"x6") Exhaust Duct</t>
  </si>
  <si>
    <t>(10"x12") Exhaust Duct</t>
  </si>
  <si>
    <t>(10"x8") Exhaust Duct</t>
  </si>
  <si>
    <t>(10"x6") Exhaust Duct</t>
  </si>
  <si>
    <t>(10"x4") Exhaust Duct</t>
  </si>
  <si>
    <t>(8"x8") Exhaust Duct</t>
  </si>
  <si>
    <t>(8"x6") Exhaust Duct</t>
  </si>
  <si>
    <t>(8"x4") Exhaust Duct</t>
  </si>
  <si>
    <t>(4" Dia) Dryer Vent</t>
  </si>
  <si>
    <t>(18"x12") 30D Bend</t>
  </si>
  <si>
    <t>(8"x4") 90D Bend</t>
  </si>
  <si>
    <t>(18"x12") Rectangular Elbow W/ Turning Vanes</t>
  </si>
  <si>
    <t>(10"x12") Rectangular Elbow W/ Turning Vanes</t>
  </si>
  <si>
    <t>(12"x12") Rectangular Elbow W/ Turning Vanes</t>
  </si>
  <si>
    <t>(8"x6") Rectangular Elbow W/ Turning Vanes</t>
  </si>
  <si>
    <t>(18"x18") To (12"x12") Tee</t>
  </si>
  <si>
    <t>(18"x18") To (10"x12") Tee</t>
  </si>
  <si>
    <t>(12"x6") To (10"x12") Tee</t>
  </si>
  <si>
    <t>(10"x12") To (10"x4") Tee</t>
  </si>
  <si>
    <t>(12"x12") To (12"x6") Tee</t>
  </si>
  <si>
    <t>(12"x12") To (10"x6") Tee</t>
  </si>
  <si>
    <t>(8"x6") To (8"x6") Tee</t>
  </si>
  <si>
    <t>(8"x6") To (8"x4") Tee</t>
  </si>
  <si>
    <t>(32"x26") To (18"x12") Transition</t>
  </si>
  <si>
    <t>(32"x26") To (8"x8") Transition</t>
  </si>
  <si>
    <t>(18"x18") To (18"x12") Transition</t>
  </si>
  <si>
    <t>(10"x12") To (10"x8") Transition</t>
  </si>
  <si>
    <t>(12"x12") To (12"x8") Transition</t>
  </si>
  <si>
    <t>(10"x6") To (8"x6") Transition</t>
  </si>
  <si>
    <t>(24"x16") To (8"x8") Transition</t>
  </si>
  <si>
    <t>(10"x10") Exhaust Register_x000D_
-CFM: 180_x000D_
-Material: Steel</t>
  </si>
  <si>
    <t>(10"x10") Exhaust Register_x000D_
-CFM: 190_x000D_
-Material: Steel</t>
  </si>
  <si>
    <t>(8"x8") Exhaust Register_x000D_
-CFM: 125_x000D_
-Material: Steel</t>
  </si>
  <si>
    <t>(8"x8") Exhaust Register_x000D_
-CFM: 85_x000D_
-Material: Steel</t>
  </si>
  <si>
    <t>(8"x8") Exhaust Register_x000D_
-CFM: 135_x000D_
-Material: Steel</t>
  </si>
  <si>
    <t>(6"x6") Exhaust Register_x000D_
-CFM: 75_x000D_
-Material: Steel</t>
  </si>
  <si>
    <t>(6"x6") Exhaust Register_x000D_
-CFM: 75_x000D_
-Material: Aluminum</t>
  </si>
  <si>
    <t>(10"x10") Exhaust Register_x000D_
-CFM: 250_x000D_
-Material: Aluminum</t>
  </si>
  <si>
    <t>Backdraft Damper</t>
  </si>
  <si>
    <t>(18"x12") Motorized Damper</t>
  </si>
  <si>
    <t>Duct Mounted Temperature Sensor</t>
  </si>
  <si>
    <t>Temperature Sensor</t>
  </si>
  <si>
    <t>Duct Mounted Smoke Detector</t>
  </si>
  <si>
    <t>Thermostat</t>
  </si>
  <si>
    <t>Humidistat</t>
  </si>
  <si>
    <t>Emergency Shut-Off Switch</t>
  </si>
  <si>
    <t>Differential Pressure Sensor</t>
  </si>
  <si>
    <t>Refrigerant Liquid Pipe</t>
  </si>
  <si>
    <t>Refrigerant Sucking Pipe</t>
  </si>
  <si>
    <t>BP-1_x000D_
-Hot Water Primary Pump_x000D_
-Flow: 14 GPM</t>
  </si>
  <si>
    <t>BP-2_x000D_
-Hot Water Primary Pump_x000D_
-Flow: 14 GPM</t>
  </si>
  <si>
    <t>HWP-1_x000D_
-Hot Water Secondary Pump_x000D_
-Flow: 20 GPM</t>
  </si>
  <si>
    <t>HWP-2_x000D_
-Hot Water Secondary Pump_x000D_
-Flow: 20 GPM</t>
  </si>
  <si>
    <t>B-1_x000D_
-Boiler_x000D_
-Capacity: 155 MBH</t>
  </si>
  <si>
    <t>B-2_x000D_
-Boiler_x000D_
-Capacity: 155 MBH</t>
  </si>
  <si>
    <t>AHU-01_x000D_
-Air Handling Unit_x000D_
-Airflow: 4200 CFM</t>
  </si>
  <si>
    <t>UH-1_x000D_
-Hot Water Unit Heater_x000D_
-Airflow: 245 CFM_x000D_
-Capacity: 6.3 MBH</t>
  </si>
  <si>
    <t>UH-2_x000D_
-Hot Water Unit Heater_x000D_
-Airflow: 245 CFM_x000D_
-Capacity: 6.3 MBH</t>
  </si>
  <si>
    <t>UH-3_x000D_
-Hot Water Unit Heater_x000D_
-Airflow: 245 CFM_x000D_
-Capacity: 6.3 MBH</t>
  </si>
  <si>
    <t>HP-1_x000D_
-Heat Pump Unit_x000D_
-Airflow: 775 CFM</t>
  </si>
  <si>
    <t>EUH-1_x000D_
-Electrical Unit Heater_x000D_
-Airflow: 175 CFM_x000D_
-Capacity: 5.1 MBH</t>
  </si>
  <si>
    <t>EF-1_x000D_
-Exhaust Fan_x000D_
-Airflow: 1030 CFM_x000D_
-Fan RPM: 1675</t>
  </si>
  <si>
    <t>EF-2_x000D_
-Exhaust Fan_x000D_
-Airflow: 150 CFM_x000D_
-Fan RPM: 1400</t>
  </si>
  <si>
    <t>EF-3_x000D_
-Exhaust Fan_x000D_
-Airflow: 250 CFM_x000D_
-Fan RPM: 1384</t>
  </si>
  <si>
    <t>EF-4_x000D_
-Exhaust Fan_x000D_
-Airflow: 125 CFM_x000D_
-Fan RPM: 1225</t>
  </si>
  <si>
    <t>EF-5_x000D_
-Exhaust Fan_x000D_
-Airflow: 125 CFM_x000D_
-Fan RPM: 1225</t>
  </si>
  <si>
    <t>SF-1_x000D_
-Exhaust Fan_x000D_
-Airflow: 250 CFM_x000D_
-Fan RPM: 1384</t>
  </si>
  <si>
    <t>CU-1_x000D_
-Condensing Unit_x000D_
-Capacity: 20 Ton</t>
  </si>
  <si>
    <t>CU-2_x000D_
-Condensing Unit</t>
  </si>
  <si>
    <t>GMU-1_x000D_
-Glycol Makeup Unit_x000D_
-Volume: 55 GAL</t>
  </si>
  <si>
    <t>HS-1_x000D_
-Hydraulic Separator</t>
  </si>
  <si>
    <t>CFF-1_x000D_
-Chemical Filter Feeder_x000D_
-Capacity: 2 Gal</t>
  </si>
  <si>
    <t>ET-1_x000D_
-Expansion Tank_x000D_
-Capacity: 5.3 Gal</t>
  </si>
  <si>
    <t>23 05 15</t>
  </si>
  <si>
    <t>COMMON PIPING FOR HVAC</t>
  </si>
  <si>
    <t>Hot Water Pipe</t>
  </si>
  <si>
    <t>(1-1/2" Dia) Hot Water Supply Pipe</t>
  </si>
  <si>
    <t>(1" Dia) Hot Water Supply Pipe</t>
  </si>
  <si>
    <t>(3/4" Dia) Hot Water Supply Pipe</t>
  </si>
  <si>
    <t>(1-1/2" Dia) Hot Water Return Pipe</t>
  </si>
  <si>
    <t>(1" Dia) Hot Water Return Pipe</t>
  </si>
  <si>
    <t>(3/4" Dia) Hot Water Return Pipe</t>
  </si>
  <si>
    <t>Condensate Pipe</t>
  </si>
  <si>
    <t>(1" Dia) Condensate Drain Pipe</t>
  </si>
  <si>
    <t>(3/4" Dia) Condensate Drain Pipe</t>
  </si>
  <si>
    <t>(1-1/2" Dia) Steam Pipe</t>
  </si>
  <si>
    <t>M-101</t>
  </si>
  <si>
    <t>M-102</t>
  </si>
  <si>
    <t>M-401</t>
  </si>
  <si>
    <t>M-103</t>
  </si>
  <si>
    <t>M-601</t>
  </si>
  <si>
    <t>M-602</t>
  </si>
  <si>
    <t>Plumbing</t>
  </si>
  <si>
    <t>Underground Piping</t>
  </si>
  <si>
    <t>Sanitary Pipe</t>
  </si>
  <si>
    <t>(4" Dia) Sanitary Sewer Pipe</t>
  </si>
  <si>
    <t>(3" Dia) Sanitary Sewer Pipe</t>
  </si>
  <si>
    <t>(2" Dia) Sanitary Sewer Pipe</t>
  </si>
  <si>
    <t>(4" To 3") Tee</t>
  </si>
  <si>
    <t>(4" To 2") Tee</t>
  </si>
  <si>
    <t>(4") Tee</t>
  </si>
  <si>
    <t>(4" To 2") Wye Tee</t>
  </si>
  <si>
    <t>(4" To 3") Wye Tee</t>
  </si>
  <si>
    <t>(2") 45D Bend</t>
  </si>
  <si>
    <t>(3") 45D Bend</t>
  </si>
  <si>
    <t>(3") Wye Tee</t>
  </si>
  <si>
    <t>SG-1_x000D_
-(48" Dia x 65" Depth) Sewage Grinder Manhole_x000D_
-Capacity: 68 (GPM)</t>
  </si>
  <si>
    <t>Cold Water Pipe</t>
  </si>
  <si>
    <t>(3/4" Dia) Domestic Cold Water Pipe</t>
  </si>
  <si>
    <t>HY-2 _x000D_
-Exterior Ground Hydrant</t>
  </si>
  <si>
    <t>First Floor</t>
  </si>
  <si>
    <t>Waste Pipe</t>
  </si>
  <si>
    <t>(1-1/2" Dia) Sanitary Sewer Pipe</t>
  </si>
  <si>
    <t>Vent Pipe</t>
  </si>
  <si>
    <t>(2" Dia) Vent Pipe</t>
  </si>
  <si>
    <t>(1-1/2" Dia) Vent Pipe</t>
  </si>
  <si>
    <t>WCO _x000D_
-Wall Cleanout _x000D_
-Stainless Steel</t>
  </si>
  <si>
    <t>(4" Dia) FCO _x000D_
-Floor Cleanout</t>
  </si>
  <si>
    <t>(4" Dia) FD-1_x000D_
-Floor Drain_x000D_
-Cast Iron</t>
  </si>
  <si>
    <t>(3" Dia) FD-1_x000D_
-Floor Drain_x000D_
-Cast Iron</t>
  </si>
  <si>
    <t>(3" Dia) FD-2_x000D_
-Floor Drain_x000D_
-Cast Iron</t>
  </si>
  <si>
    <t>Domestic Pipe</t>
  </si>
  <si>
    <t>(3" Dia) Cold Water Pipe</t>
  </si>
  <si>
    <t>(2" Dia) Cold Water Pipe</t>
  </si>
  <si>
    <t>(1-1/2" Dia) Cold Water Pipe</t>
  </si>
  <si>
    <t>(1" Dia) Cold Water Pipe</t>
  </si>
  <si>
    <t>(3/4" Dia) Cold Water Pipe</t>
  </si>
  <si>
    <t>(1/2" Dia) Cold Water Pipe</t>
  </si>
  <si>
    <t>(1-1/2" Dia) Hot Water Pipe</t>
  </si>
  <si>
    <t>(3/4" Dia) Hot Water Pipe</t>
  </si>
  <si>
    <t>Hot Water Return Pipe</t>
  </si>
  <si>
    <t>(1-1/2" Dia) 90D Bend</t>
  </si>
  <si>
    <t>(3/4" Dia) 90D Bend</t>
  </si>
  <si>
    <t>(3/4" Dia) Tee</t>
  </si>
  <si>
    <t>(1/2" Dia) 90D Bend</t>
  </si>
  <si>
    <t>(1" Dia) 90D Bend</t>
  </si>
  <si>
    <t>(1-1/2", 1", 1" Dia) Tee</t>
  </si>
  <si>
    <t>(1-1/2" To 1" Dia) 90D Bend</t>
  </si>
  <si>
    <t>(1-1/2" Dia) Tee</t>
  </si>
  <si>
    <t>(1-1/2", 1-1/2", 1" Dia) Tee</t>
  </si>
  <si>
    <t>(1", 1", 1/2" Dia) Tee</t>
  </si>
  <si>
    <t>(1" Dia) Tee</t>
  </si>
  <si>
    <t>Ball Valve</t>
  </si>
  <si>
    <t>3-Way Valve</t>
  </si>
  <si>
    <t>Water Meter</t>
  </si>
  <si>
    <t>Gate Valve</t>
  </si>
  <si>
    <t>BFP-1 _x000D_
-Back Flow Preventer_x000D_
-RPZ</t>
  </si>
  <si>
    <t>BFP-2_x000D_
-Back Flow Preventer_x000D_
-Dual Check Valve</t>
  </si>
  <si>
    <t>BFP-3_x000D_
-Back Flow Preventer_x000D_
-Dual Check Valve</t>
  </si>
  <si>
    <t>HB-1_x000D_
-Interior Hose Bibb</t>
  </si>
  <si>
    <t>HY-1_x000D_
-Exterior Wall Hydrant</t>
  </si>
  <si>
    <t>TMV-1 _x000D_
-Thermostatic Mixing Valve</t>
  </si>
  <si>
    <t>GWH-1 _x000D_
-Gas Water Heater _x000D_
-Capacity: 90 Gal</t>
  </si>
  <si>
    <t>CP-1 _x000D_
-Circulation Pump</t>
  </si>
  <si>
    <t>WHA-A _x000D_
-Water Hammer Arrestor</t>
  </si>
  <si>
    <t>WHA-B_x000D_
-Water Hammer Arrestor</t>
  </si>
  <si>
    <t>TP-1 -Automatic Trap Primer</t>
  </si>
  <si>
    <t>Gas Pipe</t>
  </si>
  <si>
    <t>(3" Dia) Gas Pipe</t>
  </si>
  <si>
    <t>(2" Dia) Gas Pipe</t>
  </si>
  <si>
    <t>(1" Dia) Gas Pipe</t>
  </si>
  <si>
    <t>(2" Dia) 90D Bend</t>
  </si>
  <si>
    <t>(2", 1" Dia) 90D Bend</t>
  </si>
  <si>
    <t>(2", 2", 1" Dia) Tee</t>
  </si>
  <si>
    <t>Second Floor</t>
  </si>
  <si>
    <t>(3" Dia) Vent Pipe</t>
  </si>
  <si>
    <t>(4" Dia) VTR</t>
  </si>
  <si>
    <t>(3" Dia) 90D Bend</t>
  </si>
  <si>
    <t>(2" Dia) 45D Bend</t>
  </si>
  <si>
    <t>(3", 2", 2" Dia) Wye Tee</t>
  </si>
  <si>
    <t>(3", 3", 2" Dia) Tee</t>
  </si>
  <si>
    <t>(3" Dia) Tee</t>
  </si>
  <si>
    <t>(3", 2" Dia) 90D Bend</t>
  </si>
  <si>
    <t>(3", 1-1/2" Dia) 90D Bend</t>
  </si>
  <si>
    <t>(3", 3", 1-1/2" Dia) Tee</t>
  </si>
  <si>
    <t>(2-1/2" Dia) Cold Water Pipe</t>
  </si>
  <si>
    <t>(1" Dia) Hot Water Pipe</t>
  </si>
  <si>
    <t>(2-1/2" Dia) 90D Bend</t>
  </si>
  <si>
    <t>(3", 3", 3/4" Dia) Tee</t>
  </si>
  <si>
    <t>(1-1/2", 1-1/2", 3/4" Dia) Tee</t>
  </si>
  <si>
    <t>(2-1/2", 2-1/2", 3" Dia) Tee</t>
  </si>
  <si>
    <t>(2-1/2", 2", 2" Dia) Tee</t>
  </si>
  <si>
    <t>(2-1/2", 2", 3/4" Dia) Tee</t>
  </si>
  <si>
    <t>(2-1/2", 2-1/2", 3/4" Dia) Tee</t>
  </si>
  <si>
    <t>(1-1/2", 1", 3/4" Dia) Tee</t>
  </si>
  <si>
    <t>(2-1/2", 2-1/2", 1" Dia) Tee</t>
  </si>
  <si>
    <t>(2-1/2", 2-1/2", 1/2" Dia) Tee</t>
  </si>
  <si>
    <t>(1", 3/4", 3/4" Dia) Tee</t>
  </si>
  <si>
    <t>Plumbing Fixture</t>
  </si>
  <si>
    <r>
      <rPr>
        <b/>
        <sz val="12"/>
        <color theme="1"/>
        <rFont val="Arial"/>
        <family val="2"/>
      </rPr>
      <t>CMB-1</t>
    </r>
    <r>
      <rPr>
        <sz val="12"/>
        <color theme="1"/>
        <rFont val="Arial"/>
        <family val="2"/>
      </rPr>
      <t xml:space="preserve">
-Combination Water Closet/Lavatory</t>
    </r>
  </si>
  <si>
    <r>
      <rPr>
        <b/>
        <sz val="12"/>
        <color theme="1"/>
        <rFont val="Arial"/>
        <family val="2"/>
      </rPr>
      <t>EWC-1</t>
    </r>
    <r>
      <rPr>
        <sz val="12"/>
        <color theme="1"/>
        <rFont val="Arial"/>
        <family val="2"/>
      </rPr>
      <t xml:space="preserve">
-Electric Water Cooler</t>
    </r>
  </si>
  <si>
    <r>
      <rPr>
        <b/>
        <sz val="12"/>
        <color theme="1"/>
        <rFont val="Arial"/>
        <family val="2"/>
      </rPr>
      <t>EWC-2</t>
    </r>
    <r>
      <rPr>
        <sz val="12"/>
        <color theme="1"/>
        <rFont val="Arial"/>
        <family val="2"/>
      </rPr>
      <t xml:space="preserve">
-Electric Water Cooler</t>
    </r>
  </si>
  <si>
    <r>
      <rPr>
        <b/>
        <sz val="12"/>
        <color theme="1"/>
        <rFont val="Arial"/>
        <family val="2"/>
      </rPr>
      <t>LAV-1</t>
    </r>
    <r>
      <rPr>
        <sz val="12"/>
        <color theme="1"/>
        <rFont val="Arial"/>
        <family val="2"/>
      </rPr>
      <t xml:space="preserve">
-Lavatory</t>
    </r>
  </si>
  <si>
    <r>
      <rPr>
        <b/>
        <sz val="12"/>
        <color theme="1"/>
        <rFont val="Arial"/>
        <family val="2"/>
      </rPr>
      <t>MB-1</t>
    </r>
    <r>
      <rPr>
        <sz val="12"/>
        <color theme="1"/>
        <rFont val="Arial"/>
        <family val="2"/>
      </rPr>
      <t xml:space="preserve">
-Mop Basin</t>
    </r>
  </si>
  <si>
    <r>
      <rPr>
        <b/>
        <sz val="12"/>
        <color theme="1"/>
        <rFont val="Arial"/>
        <family val="2"/>
      </rPr>
      <t>SH-1</t>
    </r>
    <r>
      <rPr>
        <sz val="12"/>
        <color theme="1"/>
        <rFont val="Arial"/>
        <family val="2"/>
      </rPr>
      <t xml:space="preserve">
-Shower</t>
    </r>
  </si>
  <si>
    <r>
      <rPr>
        <b/>
        <sz val="12"/>
        <color theme="1"/>
        <rFont val="Arial"/>
        <family val="2"/>
      </rPr>
      <t>SK-1</t>
    </r>
    <r>
      <rPr>
        <sz val="12"/>
        <color theme="1"/>
        <rFont val="Arial"/>
        <family val="2"/>
      </rPr>
      <t xml:space="preserve">
-Pantry Sink</t>
    </r>
  </si>
  <si>
    <r>
      <rPr>
        <b/>
        <sz val="12"/>
        <color theme="1"/>
        <rFont val="Arial"/>
        <family val="2"/>
      </rPr>
      <t>WC-1</t>
    </r>
    <r>
      <rPr>
        <sz val="12"/>
        <color theme="1"/>
        <rFont val="Arial"/>
        <family val="2"/>
      </rPr>
      <t xml:space="preserve">
-Water Closet</t>
    </r>
  </si>
  <si>
    <t>P-101</t>
  </si>
  <si>
    <t>P-600</t>
  </si>
  <si>
    <t>P-102
P-103
P-104</t>
  </si>
  <si>
    <t>P-105
P-106</t>
  </si>
  <si>
    <t>P-901</t>
  </si>
  <si>
    <t>(Non Automatic) Transfer Switch</t>
  </si>
  <si>
    <t>walkway lighting along new pedestrian</t>
  </si>
  <si>
    <t>CS100</t>
  </si>
  <si>
    <t>(8"X18") Concrete curb = 181 LF</t>
  </si>
  <si>
    <t>L17/CS500</t>
  </si>
  <si>
    <t>G17/CS500</t>
  </si>
  <si>
    <t>(24"X12") Reinforced concrete curb and gutter = 89 LF</t>
  </si>
  <si>
    <t>A7/S501</t>
  </si>
  <si>
    <t>(9" Thk.) Reinforced concrete dumpster pad w/ haunch= 256 SF</t>
  </si>
  <si>
    <t>(16'x16') Dumpster enclosure</t>
  </si>
  <si>
    <t>A17/CS500</t>
  </si>
  <si>
    <t>(6" Thk.) Crushed stone</t>
  </si>
  <si>
    <t>(12" D x 3'-3" H) Concrete bollard footing = 2 EA</t>
  </si>
  <si>
    <t>CF</t>
  </si>
  <si>
    <t>(6' H) STD WT Colored steel pipe bollard filled w/ concrete</t>
  </si>
  <si>
    <t>A1/CS500</t>
  </si>
  <si>
    <t>Asphalt pavement as:
- (2" Thk.) Hot-mix asphaltic concrete surface course
- (2" Thk.) Hot-mix asphaltic concrete base course
- (6" Thk.) Aggregate base course
- Geo-textile fabric
- Compacted subgrade</t>
  </si>
  <si>
    <t>(4" W) Pavement marking striping</t>
  </si>
  <si>
    <t>A1/CS502</t>
  </si>
  <si>
    <t>Excavation @ 20% fluff factor</t>
  </si>
  <si>
    <t>(9" Thk.) Reinforced concrete dumpster pad w/ haunch= 288 SF</t>
  </si>
  <si>
    <t>Mechanical screen wall w/ (4" D) steel post</t>
  </si>
  <si>
    <t>J11/A403</t>
  </si>
  <si>
    <t>Backup Generator W/ Automatic Transfer Switch</t>
  </si>
  <si>
    <t>(1'-6"x1'-6") Cast stone cap</t>
  </si>
  <si>
    <t>G1/A403</t>
  </si>
  <si>
    <t>(1'-4"x1'-4"x8") Cast stone band</t>
  </si>
  <si>
    <t>J2/A403</t>
  </si>
  <si>
    <t>Brick soldier course</t>
  </si>
  <si>
    <t>B2/A403</t>
  </si>
  <si>
    <t>Bricks at pier = 2 EA</t>
  </si>
  <si>
    <t>Prime coat on asphalt</t>
  </si>
  <si>
    <t>ITEM NO
0002</t>
  </si>
  <si>
    <t>All work (includes all plant, labor, and material) for the site work, all work outside the five-foot line of the Confinement facility perimeter, excluding items below, as described in plans and specifications.</t>
  </si>
  <si>
    <t>Remove sign</t>
  </si>
  <si>
    <t>CD100</t>
  </si>
  <si>
    <t>Keynote 6</t>
  </si>
  <si>
    <t>Remove tree</t>
  </si>
  <si>
    <t>Keynote 5</t>
  </si>
  <si>
    <t>Remove (8" D) storm pipe</t>
  </si>
  <si>
    <t>Keynote 11</t>
  </si>
  <si>
    <t>(7' H) Temporary chain link fence w/
- (20' W) Temporary double swing gate = 1 EA</t>
  </si>
  <si>
    <t>CS501</t>
  </si>
  <si>
    <t>Keynote 2</t>
  </si>
  <si>
    <t>Remove pavement striping</t>
  </si>
  <si>
    <t>Keynote 10</t>
  </si>
  <si>
    <t>Remove pavement</t>
  </si>
  <si>
    <t>Keynote 1</t>
  </si>
  <si>
    <t>Remove curb</t>
  </si>
  <si>
    <t>Keynote 3</t>
  </si>
  <si>
    <t>Remove existing monitoring well</t>
  </si>
  <si>
    <t>Keynote 9</t>
  </si>
  <si>
    <t>Protect existing monitoring well</t>
  </si>
  <si>
    <t>Adjust well to meet proposed finish grade</t>
  </si>
  <si>
    <t>Remove (12" Thk.) topsoil = 47330 SF</t>
  </si>
  <si>
    <t>Keynote 4</t>
  </si>
  <si>
    <t>Note: All work on monitoring well shall be performed by licensed professional driller in the state of new jersey. Coordinate work w/ contracting officer.</t>
  </si>
  <si>
    <t>General Note 14</t>
  </si>
  <si>
    <t>Remove sidewalk
- Remove to nearest joint</t>
  </si>
  <si>
    <t>(122'x61') Staging Area</t>
  </si>
  <si>
    <t>Concrete sidewalk as:
- (4" Thk.) Concrete sidewalk 
- Contraction joint @ 5' O.C
- Expansion joint @ 80' O.C
- (6" Thk.) Aggregate base course
- Geo-textile fabric
- Compacted subgrade</t>
  </si>
  <si>
    <t>G1/CS500</t>
  </si>
  <si>
    <t>(8"X18") Concrete curb = 74 LF</t>
  </si>
  <si>
    <t>Detectable warning surface = 2 EA</t>
  </si>
  <si>
    <t>J16/CS502</t>
  </si>
  <si>
    <t>Accessible parking stall sign as:
- (12"x18") R7-8 Reserved parking sign
- (12"x6") R7-8 Van accessible sign
- (10' H) Perforated square steel post
- (3' H) Non-perforated anchor</t>
  </si>
  <si>
    <t>J1-J12/CS502</t>
  </si>
  <si>
    <t>(12" D x 3'-3" H) Concrete bollard footing = 3 EA</t>
  </si>
  <si>
    <t>(3'X3') Accessible parking stall marking</t>
  </si>
  <si>
    <t>A15/CS502</t>
  </si>
  <si>
    <t>Top soil and seeding as:
- (4" Thk.) Top soil
- (8" Thk.) Granular material
- Geo-textile fabric
- Compacted subgrade</t>
  </si>
  <si>
    <t>D1/CS500</t>
  </si>
  <si>
    <t>(6" Thk.) Sand at infiltration basin = 1467 SF</t>
  </si>
  <si>
    <t>A10/CU501</t>
  </si>
  <si>
    <t>G9/CS500</t>
  </si>
  <si>
    <t>Reinforced turf as:
- (1-3/4") Reinforced grass pavement unit w/ soil infill
- (2" Thk.) Soil infill
- (6" Thk.) 3/4" Crushed rock base
- Compacted soil</t>
  </si>
  <si>
    <t>Replace rip rap as needed</t>
  </si>
  <si>
    <t>Yard inlet</t>
  </si>
  <si>
    <t>CG100</t>
  </si>
  <si>
    <t>G1/CU501</t>
  </si>
  <si>
    <t>(12" D) HDPE Pipe</t>
  </si>
  <si>
    <t>(15" Dia) RCP Pipe</t>
  </si>
  <si>
    <t>(6" D) HDPE Pipe</t>
  </si>
  <si>
    <t>(8" D) HDPE Pipe</t>
  </si>
  <si>
    <t>(10" D) HDPE Pipe</t>
  </si>
  <si>
    <t>(10" D) Flared end section</t>
  </si>
  <si>
    <t>A1/CU501</t>
  </si>
  <si>
    <t>(15" D) Flared end section</t>
  </si>
  <si>
    <t>(8" D) Flared end section</t>
  </si>
  <si>
    <t>Emergency riprap spillway</t>
  </si>
  <si>
    <t>G15/CU501</t>
  </si>
  <si>
    <t>H1/CU502</t>
  </si>
  <si>
    <r>
      <t xml:space="preserve">(5'x5') Outlet control structure w/= 5.22' D
- (11-3/8"x11-3/8"x7-1/2") Trash rack
</t>
    </r>
    <r>
      <rPr>
        <b/>
        <sz val="12"/>
        <color theme="1"/>
        <rFont val="Arial"/>
        <family val="2"/>
      </rPr>
      <t>- Manf:</t>
    </r>
    <r>
      <rPr>
        <sz val="12"/>
        <color theme="1"/>
        <rFont val="Arial"/>
        <family val="2"/>
      </rPr>
      <t xml:space="preserve"> Stormrax</t>
    </r>
  </si>
  <si>
    <t>Trench excavation for utilities @ 20% Fluff factor</t>
  </si>
  <si>
    <t>Backfill @ 20% Fluff factor</t>
  </si>
  <si>
    <t>Cleanout</t>
  </si>
  <si>
    <t>G8/CU530</t>
  </si>
  <si>
    <t>G9/CU501</t>
  </si>
  <si>
    <t>Sheeting and shoring</t>
  </si>
  <si>
    <t>F10/CU502</t>
  </si>
  <si>
    <t>(4' D) Water quality device = 8'-6" D</t>
  </si>
  <si>
    <t>CU100</t>
  </si>
  <si>
    <t>CU500</t>
  </si>
  <si>
    <t>(5' Dia) Sanitary manhole w/ manhole cover = 5' D</t>
  </si>
  <si>
    <t>Excavation for utility structures @ 20% Fluff factor</t>
  </si>
  <si>
    <t>(5' Dia) Grinder manhole = 6'-2" D</t>
  </si>
  <si>
    <t>(6" D) PVC Sanitary sewer line</t>
  </si>
  <si>
    <t>Fire hydrant</t>
  </si>
  <si>
    <t>G1/CU530</t>
  </si>
  <si>
    <t>(6" D) Water valve</t>
  </si>
  <si>
    <t>(6" Dia) PVC Fire protection line</t>
  </si>
  <si>
    <t>Keynote 4,5</t>
  </si>
  <si>
    <t>(6"x6"x6") Tee</t>
  </si>
  <si>
    <t>(8"x6"x6") Tee</t>
  </si>
  <si>
    <t>(8" D) Water valve</t>
  </si>
  <si>
    <t>(8" Dia) PVC Fire protection line</t>
  </si>
  <si>
    <t>Post indicator valve</t>
  </si>
  <si>
    <t>A1/CU530</t>
  </si>
  <si>
    <t>(3" D) PVC Potable water line</t>
  </si>
  <si>
    <t>(3" D) Natural gas line</t>
  </si>
  <si>
    <t>A1/CU502</t>
  </si>
  <si>
    <t>(2'-2"x1'-6") HVAC Piping trench
- Old castle infrastructure duo trench</t>
  </si>
  <si>
    <t>(30'x50') Stabilized construction entrance on filter cloth</t>
  </si>
  <si>
    <t>CK100</t>
  </si>
  <si>
    <t>A1/CG500</t>
  </si>
  <si>
    <t>Silt fence</t>
  </si>
  <si>
    <t>H1/CG500</t>
  </si>
  <si>
    <t>Inlet filter</t>
  </si>
  <si>
    <t>A7/CG500</t>
  </si>
  <si>
    <t>(4'x4'x1') Reinforced concrete isolated footing = 1 EA</t>
  </si>
  <si>
    <t>S101</t>
  </si>
  <si>
    <t>J7/S505</t>
  </si>
  <si>
    <t>(2'-8"x2'-8"x1'-4") Reinforced concrete pedestal = 1 EA</t>
  </si>
  <si>
    <t>(16"x16") Reinforced concrete column = 1 EA</t>
  </si>
  <si>
    <t>(4'X1') Reinforced concrete strip footing = 314 LF</t>
  </si>
  <si>
    <t>A15/S505</t>
  </si>
  <si>
    <t>(3'-2"X1') Reinforced concrete strip footing = 49 LF</t>
  </si>
  <si>
    <t>A7/S505</t>
  </si>
  <si>
    <t>(3'X1') Reinforced concrete footing = 35 LF</t>
  </si>
  <si>
    <t>(6" Thk.) Crushed stone under footing</t>
  </si>
  <si>
    <t>S505</t>
  </si>
  <si>
    <t>(8"x1'-6") Reinforced concrete stem wall = 89 LF</t>
  </si>
  <si>
    <t>(1'-4"x2') Reinforced concrete stem wall</t>
  </si>
  <si>
    <t>(2'-6" D, 8'-3" H) Reinforced concrete isolated footing = 8 EA</t>
  </si>
  <si>
    <t>A1/S505</t>
  </si>
  <si>
    <t>S102</t>
  </si>
  <si>
    <t>J1/S501</t>
  </si>
  <si>
    <t>Concrete slab on grade as:
- (6" Thk.) Reinforced concrete slab = 48 CY
- 15 MIL Vapor retarder/ barrier
- (6" Thk.) Crushed stone = 48 CY</t>
  </si>
  <si>
    <t>Concrete slab on grade as:
- (10" Thk.) Reinforced concrete slab = 58 CY
- 15 MIL Vapor retarder/ barrier
- (6" Thk.) Crushed stone</t>
  </si>
  <si>
    <t>(8" Thk.) Reinforced concrete slab w/ haunch = 607 SF</t>
  </si>
  <si>
    <t>Control joint on slab</t>
  </si>
  <si>
    <t>(1/2" Thk.) Compressible fill</t>
  </si>
  <si>
    <t>A14/S501</t>
  </si>
  <si>
    <t>(8"x46") Reinforced concrete beam</t>
  </si>
  <si>
    <t>E1/S501</t>
  </si>
  <si>
    <t>A9/S511</t>
  </si>
  <si>
    <t>(6" Thk.) Reinforced concrete slab = 4292 SF</t>
  </si>
  <si>
    <t>(4" Thk.) Reinforced concrete equipment pad = 4 EA</t>
  </si>
  <si>
    <t>(6" Thk.) Reinforced concrete equipment pad = 1 EA</t>
  </si>
  <si>
    <t>(8" Thk.) Reinforced grouted CMU buttress wall</t>
  </si>
  <si>
    <t>S103</t>
  </si>
  <si>
    <t>Prefabricated roof trusses</t>
  </si>
  <si>
    <t>Type 1 truss</t>
  </si>
  <si>
    <t>S104</t>
  </si>
  <si>
    <t>H1/S340</t>
  </si>
  <si>
    <t>Type 2 truss</t>
  </si>
  <si>
    <t>A1/S340</t>
  </si>
  <si>
    <t>Valley truss type A</t>
  </si>
  <si>
    <t>A1/S341</t>
  </si>
  <si>
    <t>Girder truss</t>
  </si>
  <si>
    <t>Truss type 4</t>
  </si>
  <si>
    <t>F10/S341</t>
  </si>
  <si>
    <t>Type 3 truss</t>
  </si>
  <si>
    <t>F1/S341</t>
  </si>
  <si>
    <t>Valley truss type B</t>
  </si>
  <si>
    <t>A10/S341</t>
  </si>
  <si>
    <t>Excavation for footing @ 20% fluff factor</t>
  </si>
  <si>
    <t>Backfill @ 20% fluff factor</t>
  </si>
  <si>
    <t>A101</t>
  </si>
  <si>
    <t>Key A1.17</t>
  </si>
  <si>
    <t>(11"x17") Detention mirror</t>
  </si>
  <si>
    <t>Key A1.15</t>
  </si>
  <si>
    <t xml:space="preserve">(6' W) Jail-type breakaway curtain system </t>
  </si>
  <si>
    <t>Key A1.18</t>
  </si>
  <si>
    <t>Utility shelf w/ mop/ broom holder</t>
  </si>
  <si>
    <t>Key A1.21</t>
  </si>
  <si>
    <t>Roof leader</t>
  </si>
  <si>
    <t>A501</t>
  </si>
  <si>
    <t>(8" Thk.) Reinforced grouted CMU wall type M1CA</t>
  </si>
  <si>
    <t>(4" Thk.) Reinforced grouted CMU wall type M1AA</t>
  </si>
  <si>
    <t>(6" Thk.) Reinforced grouted CMU wall type M1BA</t>
  </si>
  <si>
    <t>(60 Min. 8" Thk.) Reinforced grouted CMU wall type M1CB</t>
  </si>
  <si>
    <t>(120 Min. 8" Thk.) Reinforced grouted CMU wall type M1CC</t>
  </si>
  <si>
    <t>(2'-8" H, 1'-1" D) Upper cabinets</t>
  </si>
  <si>
    <t>A402</t>
  </si>
  <si>
    <t>A750</t>
  </si>
  <si>
    <t>(2'-10" H, 2'-1" D) Lower cabinets</t>
  </si>
  <si>
    <t>(3' H, 2'-1" D) Lower cabinets</t>
  </si>
  <si>
    <t>(1/2" Thk.) Solid surface countertop (SSF-1) w/
- (4" H) Back and side splash = 28 LF</t>
  </si>
  <si>
    <t>A421</t>
  </si>
  <si>
    <t>(18" L) Grab bar</t>
  </si>
  <si>
    <t>(36" L) Grab bar</t>
  </si>
  <si>
    <t>(42" L) Grab bar</t>
  </si>
  <si>
    <t>Toilet tissue dispenser</t>
  </si>
  <si>
    <t>(3'x2') Stainless steel mirror</t>
  </si>
  <si>
    <t>Surface mounted hands free paper towel dispenser</t>
  </si>
  <si>
    <t>Surface mounted soap dispenser</t>
  </si>
  <si>
    <t>Sanitary napkin disposal</t>
  </si>
  <si>
    <t>(12'-3" H) Detention rated security fence w/ welded wire panels incl. 
- (3'-10"x7'-9") detention rated swing gate w/ detention rated locking mechanism</t>
  </si>
  <si>
    <t>A401</t>
  </si>
  <si>
    <t>Key A2.14-2.15</t>
  </si>
  <si>
    <t>(1'-10" Wx9'-6" H) Access ladder</t>
  </si>
  <si>
    <t>A522</t>
  </si>
  <si>
    <t>J1/A522</t>
  </si>
  <si>
    <t>Corrugated structural metal deck</t>
  </si>
  <si>
    <t>A103</t>
  </si>
  <si>
    <t>A1/A103</t>
  </si>
  <si>
    <t>Standing seam metal roofing as:
- Pre-finished structural standing seam metal roof
- Weather barrier membrane
- Rigid insulation (R-30)
-Self-adhered air barrier membrane
- (5/8" Thk.) Glass mat substrate board</t>
  </si>
  <si>
    <t>Snow guard system</t>
  </si>
  <si>
    <t>Key A1.3</t>
  </si>
  <si>
    <t>(6"x6") Pre-finished metal gutter</t>
  </si>
  <si>
    <t>H1/A351</t>
  </si>
  <si>
    <t>Roof edge flashing</t>
  </si>
  <si>
    <t>Pre-finished metal ridge flashing</t>
  </si>
  <si>
    <t>Pre-finished metal valley flashing</t>
  </si>
  <si>
    <t>Key A1.2</t>
  </si>
  <si>
    <t>Key A1.1</t>
  </si>
  <si>
    <t>Penetration flashing</t>
  </si>
  <si>
    <t>(20'-2"x2'-4") Pre-fabricated elevated walkway and stairs</t>
  </si>
  <si>
    <t>A104</t>
  </si>
  <si>
    <t>Key A3.18</t>
  </si>
  <si>
    <t>Paint galv. steel plate</t>
  </si>
  <si>
    <t>A151</t>
  </si>
  <si>
    <t>A14/A352</t>
  </si>
  <si>
    <t>Stucco Finish as:
- Fluid applied air barrier membrane
- Rigid insulation (R-17)
- (8"x3") Z-Furring clips @ 2' O.C
- 7/8" Hat channels @ 2' O.C
- Stucco finish system over (5/8" Thk.) cement board</t>
  </si>
  <si>
    <t>Pre-finished metal soffit panels on 7/8" furring channels</t>
  </si>
  <si>
    <t>Pre-finished metal fascia on 7/8" furring channels</t>
  </si>
  <si>
    <t>(5x5) Pre-finished metal downspout</t>
  </si>
  <si>
    <t>A201</t>
  </si>
  <si>
    <t>Key A2.9</t>
  </si>
  <si>
    <t>Pre-finished edge flashing</t>
  </si>
  <si>
    <t>H15/A352</t>
  </si>
  <si>
    <t>(4-5/8"X7-5/8") Cast stone band</t>
  </si>
  <si>
    <t>S.S Drip edge flashing</t>
  </si>
  <si>
    <t>A13/A351</t>
  </si>
  <si>
    <t>Key A2.7, A1/A352</t>
  </si>
  <si>
    <t>(3-7/8"x7-5/8") Brick soldier course band</t>
  </si>
  <si>
    <t>Key A2.1, A14/A352</t>
  </si>
  <si>
    <t>Key A2.6</t>
  </si>
  <si>
    <t>Economy size brick veneer</t>
  </si>
  <si>
    <t>Rigid Insulation (R-17)</t>
  </si>
  <si>
    <t>Fluid applied air barrier membrane</t>
  </si>
  <si>
    <t>Control joint on wall</t>
  </si>
  <si>
    <t>GWB sheathing on 3-5/8" Metal studs @ 16" O.C</t>
  </si>
  <si>
    <t>A1/S511</t>
  </si>
  <si>
    <t>(3/8" Thk.) Steel bent plate lintel L1 = 1'-3" L</t>
  </si>
  <si>
    <t>(3/8" Thk.) Steel bent plate lintel L2 = 1'-3" L</t>
  </si>
  <si>
    <t>A102</t>
  </si>
  <si>
    <t>A701/ Finish Schedule</t>
  </si>
  <si>
    <t>(6" H) Integral epoxy base (INT-EF)</t>
  </si>
  <si>
    <t>Epoxy flooring (EF-1)
- 4 Component system w/ 2 component coating</t>
  </si>
  <si>
    <t>Sealed concrete flooring (CS-1)</t>
  </si>
  <si>
    <t>Epoxy wall paint (PE-1)</t>
  </si>
  <si>
    <t>Epoxy wall system (EWS-1)
-2 Coat high performance, high gloss system</t>
  </si>
  <si>
    <t>Epoxy paint at ceiling</t>
  </si>
  <si>
    <t>(3'-0"X7'-0") Type DSW-1-IN, HM door w/ type 1.3 HM Frame</t>
  </si>
  <si>
    <t>A601</t>
  </si>
  <si>
    <t>See Door Sche</t>
  </si>
  <si>
    <t>(3'-0"X7'-0") Type DSW-1, STL door w/ type 1.2 HM Frame</t>
  </si>
  <si>
    <t>(3'-0"X7'-0") Type DSW-1, HM door w/ type 1.3 HM Frame</t>
  </si>
  <si>
    <t>(90 Min. 3'-2"X7'-0") Type DSL-1, STL door w/ type 0 STL Frame</t>
  </si>
  <si>
    <t>(45 Min. 3'-0"X7'-0") Type F, HM door w/ type 1.2 HM Frame</t>
  </si>
  <si>
    <t>(3'-0"X7'-0") Type DSW-1, HM door w/ type 1.2 HM Frame</t>
  </si>
  <si>
    <t>(3'-0"X7'-0") Type F, HM door w/ type 1.2 HM Frame</t>
  </si>
  <si>
    <t>(45 Min. 3'-0"X7'-0") Type DSW-3, HM door w/ type 1.3 HM Frame</t>
  </si>
  <si>
    <t>(3'-6"X7'-0") Type DSL-1, STL door w/ type 2.1 STL Frame</t>
  </si>
  <si>
    <t>(3'-2"X7'-0") Type DSL-1, STL door w/ type 2.1 STL Frame</t>
  </si>
  <si>
    <t>(3'-0"X7'-0") Type F-SH, HM door w/ type 1.2 HM Frame</t>
  </si>
  <si>
    <t>(3'-2"X7'-0") Type DSL-2, STL door w/ type 2.1 STL Frame</t>
  </si>
  <si>
    <t>(3'-0"X7'-0") Type DSW-2, HM door w/ type 1.2 HM Frame</t>
  </si>
  <si>
    <t>(3'-0"X7'-0") Type F-IN, HM door w/ type 1.2 HM Frame</t>
  </si>
  <si>
    <t>(6'-0"X7'-0") Type F-IN, HM double door w/ type 1.2 HM Frame</t>
  </si>
  <si>
    <t>SH-1</t>
  </si>
  <si>
    <t>SH-2</t>
  </si>
  <si>
    <t>SH-3</t>
  </si>
  <si>
    <t>SH-4</t>
  </si>
  <si>
    <t>SH-10</t>
  </si>
  <si>
    <t>SH-14</t>
  </si>
  <si>
    <t>SH-13</t>
  </si>
  <si>
    <t>SL-1</t>
  </si>
  <si>
    <t>SL-3</t>
  </si>
  <si>
    <t>Hardware set: 1.0</t>
  </si>
  <si>
    <t>Hardware set: 2.0</t>
  </si>
  <si>
    <t>Hardware set: 3.2</t>
  </si>
  <si>
    <t>Hardware set: 4.0</t>
  </si>
  <si>
    <t>Hardware set: 5.0</t>
  </si>
  <si>
    <t>(10"x1'-10") Type F, access door w/ type 1.4 frame</t>
  </si>
  <si>
    <t>See Access Panel Sche.</t>
  </si>
  <si>
    <t>(1'-11"x3'-11") Type F, access door w/ type 1.4 frame</t>
  </si>
  <si>
    <t>(1'-10"x1'-10") Type F, access door w/ type 1.4 frame</t>
  </si>
  <si>
    <t>(3'-4"x2') Type W1 window</t>
  </si>
  <si>
    <t>(3'-4"x2') Type W2 window</t>
  </si>
  <si>
    <t>(3'-11 1/2"x4'-8") Type W3 window</t>
  </si>
  <si>
    <t>(4'x4') Type W4 window</t>
  </si>
  <si>
    <t>(2'-6"x2'-6") Type W5 window</t>
  </si>
  <si>
    <t>A651</t>
  </si>
  <si>
    <t>See Window Sche.</t>
  </si>
  <si>
    <t>(5'-4"x2'-8") Louver type L01</t>
  </si>
  <si>
    <t>(2'-8"x2'-8") Louver type L02</t>
  </si>
  <si>
    <t>(2'-0"x1'-4") Louver type L03</t>
  </si>
  <si>
    <t>(2'-0"x1'-4") Louver type L04</t>
  </si>
  <si>
    <t>(2'-8"x2'-8") Louver type L06</t>
  </si>
  <si>
    <t>(1'-4"x1'-4") Louver type L08</t>
  </si>
  <si>
    <t>See Louver Sche.</t>
  </si>
  <si>
    <t>A801</t>
  </si>
  <si>
    <t>(9"X6") Acrylic signage, type A</t>
  </si>
  <si>
    <t>See Signage Sche.</t>
  </si>
  <si>
    <t>(4" or 6") Painted number or letter type B</t>
  </si>
  <si>
    <t>(9"X11") Acrylic signage, type C</t>
  </si>
  <si>
    <t>(9"X6") Acrylic signage, type D</t>
  </si>
  <si>
    <t>(9"X6") Acrylic signage, type E</t>
  </si>
  <si>
    <t>(4'X1'-4") Acrylic signage, type F</t>
  </si>
  <si>
    <t>36" x 36" Peg Board</t>
  </si>
  <si>
    <t>Cell Mattress</t>
  </si>
  <si>
    <t>Waste Receptacle - Medium</t>
  </si>
  <si>
    <t>Waste Receptacle - Large</t>
  </si>
  <si>
    <t>Key Box</t>
  </si>
  <si>
    <t>Ergonomic Task Chair</t>
  </si>
  <si>
    <t>Lounge Chair - Armless</t>
  </si>
  <si>
    <t>Shower Bench</t>
  </si>
  <si>
    <t>Side Chair</t>
  </si>
  <si>
    <t>6'x5' Desk - L Shaped</t>
  </si>
  <si>
    <t>Countertop Microwave</t>
  </si>
  <si>
    <t>Dryer</t>
  </si>
  <si>
    <t>Display Enclosure - Ligature Resistant</t>
  </si>
  <si>
    <t>Coffee Maker</t>
  </si>
  <si>
    <t>Treadmill</t>
  </si>
  <si>
    <t>Top Load Washer</t>
  </si>
  <si>
    <t>Open Shelving - 20" Deep</t>
  </si>
  <si>
    <t>Medication Cabinet</t>
  </si>
  <si>
    <t>4-Post Shelving Unit</t>
  </si>
  <si>
    <t>Single Tier Locker - 24" x 24"</t>
  </si>
  <si>
    <t>Double Tier Locker - 12" x 18"</t>
  </si>
  <si>
    <t>Double Tier Locker - 15" x 15"</t>
  </si>
  <si>
    <t>Open Shelving Unit - 36" x 24" x 85"</t>
  </si>
  <si>
    <t>4-Tier Locker Unit - 12" x 18" Each Unit</t>
  </si>
  <si>
    <t>42" Diam. Table with Attached Chairs</t>
  </si>
  <si>
    <t>Printer Table</t>
  </si>
  <si>
    <t>Side Table</t>
  </si>
  <si>
    <t>Table with Attached Chairs</t>
  </si>
  <si>
    <t>I101</t>
  </si>
  <si>
    <t>FF&amp;E Sche.</t>
  </si>
  <si>
    <t>All work (includes all plant, labor, and material) for the construction of 8-bed confinement facility as described in the plans and specifications except for work included in items below.</t>
  </si>
  <si>
    <t>ITEM NO
0001</t>
  </si>
  <si>
    <t>LBS</t>
  </si>
  <si>
    <t>(1/4" Thk.) Steel bent plate at roof</t>
  </si>
  <si>
    <t>(1/2" Thk.) Steel bent plate</t>
  </si>
  <si>
    <t>Misc. Blocking</t>
  </si>
  <si>
    <t>Misc. Sealant</t>
  </si>
  <si>
    <t>A7, A15/S505</t>
  </si>
  <si>
    <t>Vapor barrier</t>
  </si>
  <si>
    <t>All work for the Final Record Drawing Submission (See Section 01 78 00).</t>
  </si>
  <si>
    <t>Insulated Masonry Block</t>
  </si>
  <si>
    <t>Paint on Insulated masonry blocks</t>
  </si>
  <si>
    <t>All work (includes all plant, labor, and material) for purchase, delivery and installation of electronic equipment (i.e. cameras, mounts, wiring) as outlined in the FF&amp;E package, except those items identified as included part of the confinement facility construction.</t>
  </si>
  <si>
    <t>Foundation damp proofing</t>
  </si>
  <si>
    <t>Misc. Fire stopping</t>
  </si>
  <si>
    <t>(3'x3') Attic access hatch</t>
  </si>
  <si>
    <t>Jail-type breakaway safety clothes hook</t>
  </si>
  <si>
    <t>HUM-1_x000D_
-Duct Humidifier_x000D_
-Steam Capacity: 25.5 Lbs./Hr._x000D_
-Heating Airflow: 3265 CFM</t>
  </si>
  <si>
    <t>(5'x4'-6") Type C inlet w/
- (18"x18"x2' D) Course aggregate #57</t>
  </si>
  <si>
    <t>3" 3-Cell Fabric Mesh Inner duct</t>
  </si>
  <si>
    <t>Under counter Refrigerator ADA</t>
  </si>
  <si>
    <t>Project Number PTFL-18-6000</t>
  </si>
  <si>
    <t>8-Bed Confinement Facility, JBMDL NJ
FFP
All work (includes all plant, labor, and material) for the construction of 8-bed confinement facility as described in the plans and specifications except for work included in items below.
FOB: Destination
PSC CD: Y1JZ</t>
  </si>
  <si>
    <t>NET AMT.</t>
  </si>
  <si>
    <t>GENERAL CONDITIONS</t>
  </si>
  <si>
    <t>8-Bed Confinement Facility, JBMDL NJ
FFP
All work (includes all plant, labor, and material) for the site work, all work outside the five-foot line of the Confinement facility perimeter, excluding items below, as described in plans and specifications.
FOB: Destination
PSC CD: Y1JZ</t>
  </si>
  <si>
    <t>8-Bed Confinement Facility, JBMDL NJ
FFP
All work for the Final Record Drawing Submission (See Section 01 78 00).
THIS CLIN IS PRE-PRICED AT $30,000.00.
FOB: Destination
PSC CD: Y1JZ</t>
  </si>
  <si>
    <t>OPTION 1
FFP
All work (includes all plant, labor, and material) associated with construction of Parking Lot Expansion as described in the plans and specifications (Drw: CS-100)
FOB: Destination
PSC CD: Y1JZ</t>
  </si>
  <si>
    <t>OPTION 2
FFP
All work (includes all plant, labor, and material) associated with adding prime coat on asphalt as described in the plans and specifications.
FOB: Destination
PSC CD: Y1JZ</t>
  </si>
  <si>
    <t>OPTION 3
FFP
All work (includes all plant, labor, and material) associated with installing Manual (non-automatic) transfer switch.
FOB: Destination
PSC CD: Y1JZ</t>
  </si>
  <si>
    <t>OPTION 4
FFP
All work (includes all plant, labor, and material) for procurement and Installation of backup Generator with Automatic Transfer Switch to include concrete pad, generator enclosure, grounding, as described in the plans and specification.
FOB: Destination
PSC CD: Y1JZ</t>
  </si>
  <si>
    <t>OPTION 5
FFP
All work (includes all plant, labor, and material) for material cost of upsizing the Fire Protection Line and valves from 6 inch to 8 inch.
FOB: Destination
PSC CD: Y1JZ</t>
  </si>
  <si>
    <t>OPTION 6
FFP
All work (includes all plant, labor, and material) for construction of walkway lighting along new pedestrian walkways as noted on Drw ES-101.
FOB: Destination
PSC CD: Y1JZ</t>
  </si>
  <si>
    <t>OPTION 7 -- FOR CREDIT
FFP
All work (includes all plant, labor, and material) for construction of Insulated Masonry Block w/Paint in leu of Exterior Brick for the Confinement Facility.
THIS CLIN IS FOR CREDIT.
FOB: Destination
PSC CD: Y1JZ</t>
  </si>
  <si>
    <t>OPTION 8
FFP
All work (includes all plant, labor, and material) for purchase, delivery and installation of furnishings and equipment as outlined in the FF&amp;E Package, except those items identified as included part of facility construction.
FOB: Destination
PSC CD: Y1JZ</t>
  </si>
  <si>
    <t>OPTION 9
FFP
JBMDL 8 Bed Confinement Facility: All work (includes all plant, labor, and material) for purchase, delivery and installation of electronic equipment (i.e. cameras, mounts, wiring) as outlined in the FF&amp;E package, except those items identified as included part of the confinement facility construction.
FOB: Destination
PSC CD: Y1JZ</t>
  </si>
  <si>
    <t>TOTAL BASE CLINs 0001-0003</t>
  </si>
  <si>
    <t>TOTAL OPTION CLINs 0004-0012</t>
  </si>
  <si>
    <t>TOTAL BASE AND OPTION CLINs 0001-0012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</si>
</sst>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_-&quot;$&quot;* #,##0_-;\-&quot;$&quot;* #,##0_-;_-&quot;$&quot;* &quot;-&quot;??_-;_-@_-"/>
    <numFmt numFmtId="167" formatCode="_(&quot;$&quot;* #,##0.0_);_(&quot;$&quot;* \(#,##0.0\);_(&quot;$&quot;* &quot;-&quot;??_);_(@_)"/>
    <numFmt numFmtId="168" formatCode="_(&quot;$&quot;* #,##0_);_(&quot;$&quot;* \(#,##0\);_(&quot;$&quot;* &quot;-&quot;?_);_(@_)"/>
    <numFmt numFmtId="169" formatCode="[$]d\ mmmm\ yyyy;@" x16r2:formatCode16="[$-en-PK,1]d\ mmmm\ yyyy;@"/>
    <numFmt numFmtId="170" formatCode="_-[$$-409]* #,##0.00_ ;_-[$$-409]* \-#,##0.00\ ;_-[$$-409]* &quot;-&quot;??_ ;_-@_ "/>
  </numFmts>
  <fonts count="36" x14ac:knownFonts="1">
    <font>
      <sz val="11"/>
      <color theme="1"/>
      <name val="Arial"/>
      <family val="2"/>
    </font>
    <font>
      <sz val="11"/>
      <color theme="1"/>
      <name val="Calibri"/>
      <family val="2"/>
      <scheme val="minor"/>
    </font>
    <font>
      <sz val="11"/>
      <color theme="1"/>
      <name val="Calibri"/>
      <family val="2"/>
      <scheme val="minor"/>
    </font>
    <font>
      <sz val="10"/>
      <name val="Arial"/>
      <family val="2"/>
    </font>
    <font>
      <sz val="11"/>
      <color theme="1"/>
      <name val="Arial"/>
      <family val="2"/>
    </font>
    <font>
      <b/>
      <sz val="11"/>
      <color theme="1"/>
      <name val="Calibri"/>
      <family val="2"/>
      <scheme val="minor"/>
    </font>
    <font>
      <sz val="12"/>
      <name val="Arial"/>
      <family val="2"/>
    </font>
    <font>
      <b/>
      <sz val="12"/>
      <name val="Arial"/>
      <family val="2"/>
    </font>
    <font>
      <b/>
      <sz val="12"/>
      <color theme="1"/>
      <name val="Arial"/>
      <family val="2"/>
    </font>
    <font>
      <sz val="12"/>
      <color theme="1"/>
      <name val="Arial"/>
      <family val="2"/>
    </font>
    <font>
      <b/>
      <u/>
      <sz val="12"/>
      <color theme="1"/>
      <name val="Arial"/>
      <family val="2"/>
    </font>
    <font>
      <sz val="14"/>
      <color theme="1"/>
      <name val="Arial"/>
      <family val="2"/>
    </font>
    <font>
      <b/>
      <sz val="14"/>
      <color theme="1"/>
      <name val="Arial"/>
      <family val="2"/>
    </font>
    <font>
      <sz val="14"/>
      <name val="Arial"/>
      <family val="2"/>
    </font>
    <font>
      <b/>
      <sz val="14"/>
      <name val="Arial"/>
      <family val="2"/>
    </font>
    <font>
      <b/>
      <sz val="12"/>
      <color indexed="8"/>
      <name val="Arial"/>
      <family val="2"/>
    </font>
    <font>
      <b/>
      <sz val="14"/>
      <color indexed="8"/>
      <name val="Arial"/>
      <family val="2"/>
    </font>
    <font>
      <b/>
      <sz val="11"/>
      <color theme="1"/>
      <name val="Arial"/>
      <family val="2"/>
    </font>
    <font>
      <b/>
      <u/>
      <sz val="11"/>
      <color theme="1"/>
      <name val="Arial"/>
      <family val="2"/>
    </font>
    <font>
      <b/>
      <sz val="11"/>
      <color theme="8" tint="-0.249977111117893"/>
      <name val="Arial"/>
      <family val="2"/>
    </font>
    <font>
      <u/>
      <sz val="11"/>
      <color theme="1"/>
      <name val="Arial"/>
      <family val="2"/>
    </font>
    <font>
      <sz val="2"/>
      <color theme="1"/>
      <name val="Arial"/>
      <family val="2"/>
    </font>
    <font>
      <b/>
      <u val="singleAccounting"/>
      <sz val="11"/>
      <color theme="1"/>
      <name val="Arial"/>
      <family val="2"/>
    </font>
    <font>
      <b/>
      <sz val="12"/>
      <color rgb="FF000000"/>
      <name val="Arial"/>
      <family val="2"/>
    </font>
    <font>
      <sz val="12"/>
      <color rgb="FF000000"/>
      <name val="Arial"/>
      <family val="2"/>
    </font>
    <font>
      <b/>
      <sz val="14"/>
      <color rgb="FF000000"/>
      <name val="Arial"/>
      <family val="2"/>
    </font>
    <font>
      <b/>
      <sz val="12"/>
      <color rgb="FF0000CC"/>
      <name val="Arial"/>
      <family val="2"/>
    </font>
    <font>
      <sz val="8"/>
      <name val="Arial"/>
      <family val="2"/>
    </font>
    <font>
      <b/>
      <sz val="12"/>
      <color rgb="FFFF0000"/>
      <name val="Arial"/>
      <family val="2"/>
    </font>
    <font>
      <b/>
      <u/>
      <sz val="12"/>
      <color rgb="FFFF0000"/>
      <name val="Arial"/>
      <family val="2"/>
    </font>
    <font>
      <b/>
      <sz val="12"/>
      <color rgb="FF0000B3"/>
      <name val="Arial"/>
      <family val="2"/>
    </font>
    <font>
      <u val="singleAccounting"/>
      <sz val="11"/>
      <color theme="1"/>
      <name val="Arial"/>
      <family val="2"/>
    </font>
    <font>
      <b/>
      <sz val="14"/>
      <color theme="0"/>
      <name val="Calibri"/>
      <family val="2"/>
      <scheme val="minor"/>
    </font>
    <font>
      <b/>
      <sz val="12"/>
      <color theme="1"/>
      <name val="Calibri"/>
      <family val="2"/>
      <scheme val="minor"/>
    </font>
    <font>
      <b/>
      <u/>
      <sz val="12"/>
      <name val="Arial"/>
      <family val="2"/>
    </font>
    <font>
      <b/>
      <sz val="14"/>
      <color theme="0"/>
      <name val="Arial"/>
      <family val="2"/>
    </font>
  </fonts>
  <fills count="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8" tint="0.79998168889431442"/>
        <bgColor indexed="64"/>
      </patternFill>
    </fill>
    <fill>
      <gradientFill degree="45">
        <stop position="0">
          <color theme="1" tint="0.1490218817712943"/>
        </stop>
        <stop position="1">
          <color rgb="FFB9282E"/>
        </stop>
      </gradientFill>
    </fill>
    <fill>
      <gradientFill degree="45">
        <stop position="0">
          <color theme="0"/>
        </stop>
        <stop position="1">
          <color rgb="FFB3B4B6"/>
        </stop>
      </gradient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62"/>
      </top>
      <bottom style="double">
        <color indexed="62"/>
      </bottom>
      <diagonal/>
    </border>
    <border>
      <left/>
      <right style="thin">
        <color indexed="64"/>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22"/>
      </left>
      <right style="thin">
        <color indexed="64"/>
      </right>
      <top/>
      <bottom style="thin">
        <color indexed="22"/>
      </bottom>
      <diagonal/>
    </border>
    <border>
      <left style="thin">
        <color indexed="64"/>
      </left>
      <right/>
      <top style="thin">
        <color indexed="62"/>
      </top>
      <bottom style="double">
        <color indexed="62"/>
      </bottom>
      <diagonal/>
    </border>
    <border>
      <left style="thin">
        <color indexed="64"/>
      </left>
      <right/>
      <top style="thin">
        <color indexed="62"/>
      </top>
      <bottom style="thin">
        <color indexed="64"/>
      </bottom>
      <diagonal/>
    </border>
    <border>
      <left/>
      <right/>
      <top style="thin">
        <color indexed="62"/>
      </top>
      <bottom style="thin">
        <color indexed="64"/>
      </bottom>
      <diagonal/>
    </border>
    <border>
      <left/>
      <right style="thin">
        <color indexed="64"/>
      </right>
      <top style="thin">
        <color indexed="62"/>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s>
  <cellStyleXfs count="13">
    <xf numFmtId="0" fontId="0" fillId="0" borderId="0"/>
    <xf numFmtId="0" fontId="3" fillId="0" borderId="0"/>
    <xf numFmtId="0" fontId="4" fillId="2" borderId="3" applyNumberFormat="0" applyFont="0" applyAlignment="0" applyProtection="0"/>
    <xf numFmtId="0" fontId="5" fillId="0" borderId="4" applyNumberFormat="0" applyFill="0" applyAlignment="0" applyProtection="0"/>
    <xf numFmtId="0" fontId="6" fillId="0" borderId="0"/>
    <xf numFmtId="9" fontId="4"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32" fillId="5" borderId="25" applyBorder="0">
      <alignment horizontal="center" vertical="center" wrapText="1"/>
    </xf>
    <xf numFmtId="170" fontId="33" fillId="6" borderId="26" applyBorder="0">
      <alignment horizontal="center" vertical="center"/>
    </xf>
  </cellStyleXfs>
  <cellXfs count="250">
    <xf numFmtId="0" fontId="0" fillId="0" borderId="0" xfId="0"/>
    <xf numFmtId="0" fontId="8" fillId="0" borderId="1" xfId="0" applyFont="1" applyBorder="1" applyAlignment="1">
      <alignment horizontal="center" vertical="top" wrapText="1"/>
    </xf>
    <xf numFmtId="1" fontId="7" fillId="3" borderId="1" xfId="2" applyNumberFormat="1" applyFont="1" applyFill="1" applyBorder="1" applyAlignment="1">
      <alignment horizontal="center" vertical="top" wrapText="1"/>
    </xf>
    <xf numFmtId="0" fontId="9" fillId="0" borderId="1" xfId="0" applyFont="1" applyBorder="1" applyAlignment="1">
      <alignment vertical="top" wrapText="1"/>
    </xf>
    <xf numFmtId="0" fontId="8" fillId="0" borderId="1" xfId="0" applyFont="1" applyBorder="1" applyAlignment="1">
      <alignment vertical="top" wrapText="1"/>
    </xf>
    <xf numFmtId="0" fontId="8" fillId="0" borderId="9" xfId="0" applyFont="1" applyBorder="1" applyAlignment="1">
      <alignment horizontal="center" vertical="top" wrapText="1"/>
    </xf>
    <xf numFmtId="0" fontId="12" fillId="0" borderId="1" xfId="0" applyFont="1" applyBorder="1" applyAlignment="1">
      <alignment horizontal="center" vertical="top"/>
    </xf>
    <xf numFmtId="9" fontId="11" fillId="0" borderId="1" xfId="5" applyFont="1" applyBorder="1" applyAlignment="1">
      <alignment vertical="top"/>
    </xf>
    <xf numFmtId="41" fontId="14" fillId="0" borderId="1" xfId="0" applyNumberFormat="1" applyFont="1" applyBorder="1" applyAlignment="1">
      <alignment horizontal="right" vertical="top"/>
    </xf>
    <xf numFmtId="1" fontId="14" fillId="3" borderId="1" xfId="2" applyNumberFormat="1" applyFont="1" applyFill="1" applyBorder="1" applyAlignment="1">
      <alignment horizontal="center" vertical="top" wrapText="1"/>
    </xf>
    <xf numFmtId="0" fontId="12" fillId="0" borderId="9" xfId="0" applyFont="1" applyBorder="1" applyAlignment="1">
      <alignment horizontal="center" vertical="top" wrapText="1"/>
    </xf>
    <xf numFmtId="1" fontId="12" fillId="0" borderId="9" xfId="0" applyNumberFormat="1" applyFont="1" applyBorder="1" applyAlignment="1">
      <alignment horizontal="center" vertical="top"/>
    </xf>
    <xf numFmtId="0" fontId="6" fillId="0" borderId="0" xfId="0" applyFont="1" applyAlignment="1">
      <alignment vertical="top"/>
    </xf>
    <xf numFmtId="0" fontId="9" fillId="0" borderId="0" xfId="0" applyFont="1" applyAlignment="1">
      <alignment vertical="top"/>
    </xf>
    <xf numFmtId="0" fontId="8" fillId="0" borderId="0" xfId="4" applyFont="1" applyAlignment="1">
      <alignment horizontal="center" vertical="top" wrapText="1"/>
    </xf>
    <xf numFmtId="1" fontId="7" fillId="3" borderId="5" xfId="2" applyNumberFormat="1" applyFont="1" applyFill="1" applyBorder="1" applyAlignment="1">
      <alignment horizontal="center" vertical="top" wrapText="1"/>
    </xf>
    <xf numFmtId="0" fontId="6" fillId="3" borderId="6" xfId="2" applyFont="1" applyFill="1" applyBorder="1" applyAlignment="1">
      <alignment horizontal="justify" vertical="top" wrapText="1"/>
    </xf>
    <xf numFmtId="0" fontId="6" fillId="0" borderId="0" xfId="4" applyAlignment="1">
      <alignment vertical="top"/>
    </xf>
    <xf numFmtId="0" fontId="6" fillId="3" borderId="1" xfId="2" applyFont="1" applyFill="1" applyBorder="1" applyAlignment="1">
      <alignment horizontal="justify" vertical="top" wrapText="1"/>
    </xf>
    <xf numFmtId="0" fontId="9" fillId="0" borderId="1" xfId="0" applyFont="1" applyBorder="1" applyAlignment="1">
      <alignment vertical="top"/>
    </xf>
    <xf numFmtId="0" fontId="9" fillId="0" borderId="9" xfId="0" applyFont="1" applyBorder="1" applyAlignment="1">
      <alignment horizontal="left" vertical="top" wrapText="1"/>
    </xf>
    <xf numFmtId="0" fontId="8" fillId="0" borderId="9" xfId="0" applyFont="1" applyBorder="1" applyAlignment="1">
      <alignment vertical="top" wrapText="1"/>
    </xf>
    <xf numFmtId="0" fontId="15" fillId="0" borderId="7" xfId="3" applyFont="1" applyFill="1" applyBorder="1" applyAlignment="1">
      <alignment horizontal="center" vertical="top" wrapText="1"/>
    </xf>
    <xf numFmtId="0" fontId="15" fillId="0" borderId="7" xfId="3" applyFont="1" applyFill="1" applyBorder="1" applyAlignment="1">
      <alignment vertical="top"/>
    </xf>
    <xf numFmtId="0" fontId="8" fillId="0" borderId="0" xfId="0" applyFont="1" applyAlignment="1">
      <alignment horizontal="center" vertical="top" wrapText="1"/>
    </xf>
    <xf numFmtId="0" fontId="9" fillId="0" borderId="9" xfId="0" applyFont="1" applyBorder="1" applyAlignment="1">
      <alignment vertical="top" wrapText="1"/>
    </xf>
    <xf numFmtId="1" fontId="14" fillId="0" borderId="0" xfId="0" applyNumberFormat="1" applyFont="1" applyAlignment="1">
      <alignment horizontal="center" vertical="top" wrapText="1"/>
    </xf>
    <xf numFmtId="9" fontId="13" fillId="0" borderId="0" xfId="0" applyNumberFormat="1" applyFont="1" applyAlignment="1">
      <alignment horizontal="center" vertical="top" wrapText="1"/>
    </xf>
    <xf numFmtId="2" fontId="14" fillId="0" borderId="0" xfId="0" applyNumberFormat="1" applyFont="1" applyAlignment="1">
      <alignment horizontal="center" vertical="top" wrapText="1"/>
    </xf>
    <xf numFmtId="2" fontId="14" fillId="0" borderId="0" xfId="0" applyNumberFormat="1" applyFont="1" applyAlignment="1">
      <alignment vertical="top" wrapText="1"/>
    </xf>
    <xf numFmtId="2" fontId="13" fillId="0" borderId="0" xfId="0" applyNumberFormat="1" applyFont="1" applyAlignment="1">
      <alignment vertical="top" wrapText="1"/>
    </xf>
    <xf numFmtId="1" fontId="14" fillId="3" borderId="6" xfId="2" applyNumberFormat="1" applyFont="1" applyFill="1" applyBorder="1" applyAlignment="1">
      <alignment horizontal="center" vertical="top"/>
    </xf>
    <xf numFmtId="9" fontId="13" fillId="3" borderId="6" xfId="2" applyNumberFormat="1" applyFont="1" applyFill="1" applyBorder="1" applyAlignment="1">
      <alignment horizontal="right" vertical="top"/>
    </xf>
    <xf numFmtId="41" fontId="14" fillId="3" borderId="6" xfId="2" applyNumberFormat="1" applyFont="1" applyFill="1" applyBorder="1" applyAlignment="1">
      <alignment horizontal="right" vertical="top"/>
    </xf>
    <xf numFmtId="167" fontId="13" fillId="3" borderId="6" xfId="2" applyNumberFormat="1" applyFont="1" applyFill="1" applyBorder="1" applyAlignment="1">
      <alignment vertical="top"/>
    </xf>
    <xf numFmtId="168" fontId="13" fillId="3" borderId="6" xfId="2" applyNumberFormat="1" applyFont="1" applyFill="1" applyBorder="1" applyAlignment="1" applyProtection="1">
      <alignment horizontal="left" vertical="top"/>
    </xf>
    <xf numFmtId="1" fontId="14" fillId="3" borderId="1" xfId="2" applyNumberFormat="1" applyFont="1" applyFill="1" applyBorder="1" applyAlignment="1">
      <alignment horizontal="center" vertical="top"/>
    </xf>
    <xf numFmtId="9" fontId="13" fillId="3" borderId="1" xfId="2" applyNumberFormat="1" applyFont="1" applyFill="1" applyBorder="1" applyAlignment="1">
      <alignment horizontal="right" vertical="top"/>
    </xf>
    <xf numFmtId="41" fontId="14" fillId="3" borderId="1" xfId="2" applyNumberFormat="1" applyFont="1" applyFill="1" applyBorder="1" applyAlignment="1">
      <alignment horizontal="right" vertical="top"/>
    </xf>
    <xf numFmtId="167" fontId="13" fillId="3" borderId="1" xfId="2" applyNumberFormat="1" applyFont="1" applyFill="1" applyBorder="1" applyAlignment="1">
      <alignment vertical="top"/>
    </xf>
    <xf numFmtId="168" fontId="13" fillId="3" borderId="1" xfId="2" applyNumberFormat="1" applyFont="1" applyFill="1" applyBorder="1" applyAlignment="1" applyProtection="1">
      <alignment horizontal="left" vertical="top"/>
    </xf>
    <xf numFmtId="164" fontId="14" fillId="0" borderId="1" xfId="0" applyNumberFormat="1" applyFont="1" applyBorder="1" applyAlignment="1">
      <alignment vertical="top"/>
    </xf>
    <xf numFmtId="168" fontId="14" fillId="3" borderId="1" xfId="2" applyNumberFormat="1" applyFont="1" applyFill="1" applyBorder="1" applyAlignment="1" applyProtection="1">
      <alignment horizontal="left" vertical="top"/>
    </xf>
    <xf numFmtId="0" fontId="12" fillId="0" borderId="9" xfId="0" applyFont="1" applyBorder="1" applyAlignment="1">
      <alignment horizontal="center" vertical="top"/>
    </xf>
    <xf numFmtId="1" fontId="16" fillId="0" borderId="7" xfId="3" applyNumberFormat="1" applyFont="1" applyFill="1" applyBorder="1" applyAlignment="1" applyProtection="1">
      <alignment horizontal="center" vertical="top"/>
    </xf>
    <xf numFmtId="9" fontId="16" fillId="0" borderId="7" xfId="3" applyNumberFormat="1" applyFont="1" applyFill="1" applyBorder="1" applyAlignment="1" applyProtection="1">
      <alignment horizontal="center" vertical="top"/>
    </xf>
    <xf numFmtId="165" fontId="16" fillId="0" borderId="7" xfId="3" applyNumberFormat="1" applyFont="1" applyFill="1" applyBorder="1" applyAlignment="1" applyProtection="1">
      <alignment horizontal="center" vertical="top"/>
    </xf>
    <xf numFmtId="0" fontId="16" fillId="0" borderId="7" xfId="3" applyFont="1" applyFill="1" applyBorder="1" applyAlignment="1">
      <alignment vertical="top"/>
    </xf>
    <xf numFmtId="42" fontId="16" fillId="4" borderId="8" xfId="3" applyNumberFormat="1" applyFont="1" applyFill="1" applyBorder="1" applyAlignment="1">
      <alignment vertical="top"/>
    </xf>
    <xf numFmtId="9" fontId="16" fillId="0" borderId="7" xfId="3" applyNumberFormat="1" applyFont="1" applyFill="1" applyBorder="1" applyAlignment="1">
      <alignment horizontal="center" vertical="top"/>
    </xf>
    <xf numFmtId="164" fontId="16" fillId="4" borderId="7" xfId="3" applyNumberFormat="1" applyFont="1" applyFill="1" applyBorder="1" applyAlignment="1">
      <alignment horizontal="left" vertical="top"/>
    </xf>
    <xf numFmtId="9" fontId="16" fillId="4" borderId="7" xfId="3" applyNumberFormat="1" applyFont="1" applyFill="1" applyBorder="1" applyAlignment="1">
      <alignment horizontal="center" vertical="top"/>
    </xf>
    <xf numFmtId="0" fontId="12" fillId="0" borderId="0" xfId="0" applyFont="1" applyAlignment="1">
      <alignment horizontal="center" vertical="top"/>
    </xf>
    <xf numFmtId="9" fontId="11" fillId="0" borderId="0" xfId="0" applyNumberFormat="1" applyFont="1" applyAlignment="1">
      <alignment vertical="top"/>
    </xf>
    <xf numFmtId="0" fontId="12" fillId="0" borderId="0" xfId="0" applyFont="1" applyAlignment="1">
      <alignment vertical="top"/>
    </xf>
    <xf numFmtId="0" fontId="11" fillId="0" borderId="0" xfId="0" applyFont="1" applyAlignment="1">
      <alignment vertical="top"/>
    </xf>
    <xf numFmtId="1" fontId="14" fillId="3" borderId="5" xfId="2" applyNumberFormat="1" applyFont="1" applyFill="1" applyBorder="1" applyAlignment="1">
      <alignment horizontal="center" vertical="top"/>
    </xf>
    <xf numFmtId="0" fontId="16" fillId="0" borderId="7" xfId="3" applyFont="1" applyFill="1" applyBorder="1" applyAlignment="1">
      <alignment horizontal="center" vertical="top"/>
    </xf>
    <xf numFmtId="0" fontId="12" fillId="0" borderId="0" xfId="4" applyFont="1" applyAlignment="1">
      <alignment horizontal="center" vertical="top" wrapText="1"/>
    </xf>
    <xf numFmtId="1" fontId="14" fillId="3" borderId="9" xfId="2" applyNumberFormat="1" applyFont="1" applyFill="1" applyBorder="1" applyAlignment="1">
      <alignment horizontal="center" vertical="top" wrapText="1"/>
    </xf>
    <xf numFmtId="0" fontId="7" fillId="0" borderId="9" xfId="0" applyFont="1" applyBorder="1" applyAlignment="1">
      <alignment horizontal="center" vertical="top" wrapText="1"/>
    </xf>
    <xf numFmtId="0" fontId="17" fillId="0" borderId="0" xfId="0" applyFont="1" applyAlignment="1">
      <alignment horizontal="center"/>
    </xf>
    <xf numFmtId="0" fontId="21" fillId="0" borderId="0" xfId="0" applyFont="1"/>
    <xf numFmtId="0" fontId="0" fillId="0" borderId="0" xfId="0" applyAlignment="1">
      <alignment vertical="top" wrapText="1"/>
    </xf>
    <xf numFmtId="1" fontId="12" fillId="0" borderId="1" xfId="0" applyNumberFormat="1" applyFont="1" applyBorder="1" applyAlignment="1">
      <alignment horizontal="center" vertical="top"/>
    </xf>
    <xf numFmtId="0" fontId="6" fillId="3" borderId="0" xfId="4" applyFill="1" applyAlignment="1">
      <alignment vertical="top"/>
    </xf>
    <xf numFmtId="0" fontId="1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xf>
    <xf numFmtId="9" fontId="11" fillId="0" borderId="1" xfId="5" applyFont="1" applyBorder="1" applyAlignment="1">
      <alignment horizontal="center" vertical="center"/>
    </xf>
    <xf numFmtId="41" fontId="14"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168" fontId="14" fillId="3" borderId="1" xfId="2" applyNumberFormat="1" applyFont="1" applyFill="1" applyBorder="1" applyAlignment="1" applyProtection="1">
      <alignment horizontal="center" vertical="center"/>
    </xf>
    <xf numFmtId="42" fontId="7" fillId="3" borderId="1" xfId="2" applyNumberFormat="1" applyFont="1" applyFill="1" applyBorder="1" applyAlignment="1" applyProtection="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12" fillId="0" borderId="9" xfId="0" applyFont="1" applyBorder="1" applyAlignment="1">
      <alignment horizontal="center" vertical="center" wrapText="1"/>
    </xf>
    <xf numFmtId="1" fontId="12" fillId="0" borderId="9" xfId="0" applyNumberFormat="1" applyFont="1" applyBorder="1" applyAlignment="1">
      <alignment horizontal="center"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6" fillId="0" borderId="1" xfId="4" applyBorder="1" applyAlignment="1">
      <alignment vertical="top"/>
    </xf>
    <xf numFmtId="0" fontId="24" fillId="0" borderId="0" xfId="0" applyFont="1" applyAlignment="1">
      <alignment vertical="center"/>
    </xf>
    <xf numFmtId="0" fontId="25" fillId="0" borderId="0" xfId="0" applyFont="1" applyAlignment="1">
      <alignment horizontal="center" vertical="center"/>
    </xf>
    <xf numFmtId="9" fontId="11" fillId="0" borderId="0" xfId="5" applyFont="1" applyBorder="1" applyAlignment="1">
      <alignment horizontal="center" vertical="center"/>
    </xf>
    <xf numFmtId="41" fontId="14" fillId="0" borderId="0" xfId="0" applyNumberFormat="1" applyFont="1" applyAlignment="1">
      <alignment horizontal="center" vertical="center"/>
    </xf>
    <xf numFmtId="164" fontId="14" fillId="0" borderId="0" xfId="0" applyNumberFormat="1" applyFont="1" applyAlignment="1">
      <alignment horizontal="center" vertical="center"/>
    </xf>
    <xf numFmtId="168" fontId="14" fillId="3" borderId="0" xfId="2" applyNumberFormat="1" applyFont="1" applyFill="1" applyBorder="1" applyAlignment="1" applyProtection="1">
      <alignment horizontal="center" vertical="center"/>
    </xf>
    <xf numFmtId="42" fontId="7" fillId="3" borderId="12" xfId="2" applyNumberFormat="1" applyFont="1" applyFill="1" applyBorder="1" applyAlignment="1" applyProtection="1">
      <alignment horizontal="center" vertical="center"/>
    </xf>
    <xf numFmtId="0" fontId="9" fillId="0" borderId="1" xfId="0" applyFont="1" applyBorder="1" applyAlignment="1">
      <alignment vertical="center"/>
    </xf>
    <xf numFmtId="0" fontId="8" fillId="0" borderId="1" xfId="0" applyFont="1" applyBorder="1" applyAlignment="1">
      <alignment horizontal="center"/>
    </xf>
    <xf numFmtId="0" fontId="9" fillId="0" borderId="1" xfId="0" applyFont="1" applyBorder="1"/>
    <xf numFmtId="0" fontId="8" fillId="0" borderId="9" xfId="0" applyFont="1" applyBorder="1" applyAlignment="1">
      <alignment horizontal="center" vertical="center" wrapText="1"/>
    </xf>
    <xf numFmtId="0" fontId="8" fillId="0" borderId="9" xfId="0" applyFont="1" applyBorder="1" applyAlignment="1">
      <alignment vertical="center" wrapText="1"/>
    </xf>
    <xf numFmtId="0" fontId="9" fillId="0" borderId="9"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26" fillId="0" borderId="1" xfId="0" applyFont="1" applyBorder="1" applyAlignment="1">
      <alignment horizontal="center" vertical="center" wrapText="1"/>
    </xf>
    <xf numFmtId="0" fontId="6" fillId="0" borderId="13" xfId="0" applyFont="1" applyBorder="1" applyAlignment="1">
      <alignment horizontal="center" vertical="top"/>
    </xf>
    <xf numFmtId="0" fontId="14" fillId="0" borderId="10" xfId="0" applyFont="1" applyBorder="1" applyAlignment="1">
      <alignment horizontal="center" vertical="top"/>
    </xf>
    <xf numFmtId="0" fontId="7" fillId="0" borderId="10" xfId="0" applyFont="1" applyBorder="1" applyAlignment="1">
      <alignment horizontal="center" vertical="top" wrapText="1"/>
    </xf>
    <xf numFmtId="2" fontId="6" fillId="0" borderId="10" xfId="0" applyNumberFormat="1" applyFont="1" applyBorder="1" applyAlignment="1">
      <alignment vertical="top" wrapText="1"/>
    </xf>
    <xf numFmtId="1" fontId="14" fillId="0" borderId="10" xfId="0" applyNumberFormat="1" applyFont="1" applyBorder="1" applyAlignment="1">
      <alignment horizontal="center" vertical="top" wrapText="1"/>
    </xf>
    <xf numFmtId="9" fontId="13" fillId="0" borderId="10" xfId="0" applyNumberFormat="1" applyFont="1" applyBorder="1" applyAlignment="1">
      <alignment horizontal="center" vertical="top" wrapText="1"/>
    </xf>
    <xf numFmtId="2" fontId="14" fillId="0" borderId="10" xfId="0" applyNumberFormat="1" applyFont="1" applyBorder="1" applyAlignment="1">
      <alignment horizontal="center" vertical="top" wrapText="1"/>
    </xf>
    <xf numFmtId="2" fontId="14" fillId="0" borderId="10" xfId="0" applyNumberFormat="1" applyFont="1" applyBorder="1" applyAlignment="1">
      <alignment vertical="top" wrapText="1"/>
    </xf>
    <xf numFmtId="2" fontId="13" fillId="0" borderId="10" xfId="0" applyNumberFormat="1" applyFont="1" applyBorder="1" applyAlignment="1">
      <alignment vertical="top" wrapText="1"/>
    </xf>
    <xf numFmtId="165" fontId="6" fillId="0" borderId="14" xfId="0" applyNumberFormat="1" applyFont="1" applyBorder="1" applyAlignment="1">
      <alignment vertical="top"/>
    </xf>
    <xf numFmtId="0" fontId="6" fillId="0" borderId="15" xfId="0" applyFont="1" applyBorder="1" applyAlignment="1">
      <alignment horizontal="center" vertical="top"/>
    </xf>
    <xf numFmtId="165" fontId="6" fillId="0" borderId="16" xfId="0" applyNumberFormat="1" applyFont="1" applyBorder="1" applyAlignment="1">
      <alignment vertical="top"/>
    </xf>
    <xf numFmtId="1" fontId="6" fillId="3" borderId="5" xfId="2" applyNumberFormat="1" applyFont="1" applyFill="1" applyBorder="1" applyAlignment="1">
      <alignment horizontal="center" vertical="top"/>
    </xf>
    <xf numFmtId="42" fontId="7" fillId="3" borderId="17" xfId="2" applyNumberFormat="1" applyFont="1" applyFill="1" applyBorder="1" applyAlignment="1" applyProtection="1">
      <alignment horizontal="left" vertical="top"/>
    </xf>
    <xf numFmtId="0" fontId="9" fillId="0" borderId="1" xfId="0" applyFont="1" applyBorder="1" applyAlignment="1">
      <alignment horizontal="center" vertical="top"/>
    </xf>
    <xf numFmtId="42" fontId="7" fillId="3" borderId="1" xfId="2" applyNumberFormat="1" applyFont="1" applyFill="1" applyBorder="1" applyAlignment="1" applyProtection="1">
      <alignment horizontal="left" vertical="top"/>
    </xf>
    <xf numFmtId="0" fontId="23" fillId="0" borderId="0" xfId="0" applyFont="1"/>
    <xf numFmtId="0" fontId="15" fillId="0" borderId="18" xfId="3" applyFont="1" applyFill="1" applyBorder="1" applyAlignment="1">
      <alignment horizontal="left" vertical="top"/>
    </xf>
    <xf numFmtId="42" fontId="15" fillId="4" borderId="8" xfId="3" applyNumberFormat="1" applyFont="1" applyFill="1" applyBorder="1" applyAlignment="1">
      <alignment vertical="top"/>
    </xf>
    <xf numFmtId="164" fontId="15" fillId="4" borderId="8" xfId="3" applyNumberFormat="1" applyFont="1" applyFill="1" applyBorder="1" applyAlignment="1">
      <alignment vertical="top"/>
    </xf>
    <xf numFmtId="0" fontId="15" fillId="0" borderId="19" xfId="3" applyFont="1" applyFill="1" applyBorder="1" applyAlignment="1">
      <alignment horizontal="left" vertical="top"/>
    </xf>
    <xf numFmtId="0" fontId="16" fillId="0" borderId="20" xfId="3" applyFont="1" applyFill="1" applyBorder="1" applyAlignment="1">
      <alignment horizontal="center" vertical="top"/>
    </xf>
    <xf numFmtId="0" fontId="15" fillId="0" borderId="20" xfId="3" applyFont="1" applyFill="1" applyBorder="1" applyAlignment="1">
      <alignment horizontal="center" vertical="top" wrapText="1"/>
    </xf>
    <xf numFmtId="0" fontId="15" fillId="0" borderId="20" xfId="3" applyFont="1" applyFill="1" applyBorder="1" applyAlignment="1">
      <alignment vertical="top"/>
    </xf>
    <xf numFmtId="1" fontId="16" fillId="0" borderId="20" xfId="3" applyNumberFormat="1" applyFont="1" applyFill="1" applyBorder="1" applyAlignment="1" applyProtection="1">
      <alignment horizontal="center" vertical="top"/>
    </xf>
    <xf numFmtId="9" fontId="16" fillId="0" borderId="20" xfId="3" applyNumberFormat="1" applyFont="1" applyFill="1" applyBorder="1" applyAlignment="1" applyProtection="1">
      <alignment horizontal="center" vertical="top"/>
    </xf>
    <xf numFmtId="165" fontId="16" fillId="0" borderId="20" xfId="3" applyNumberFormat="1" applyFont="1" applyFill="1" applyBorder="1" applyAlignment="1" applyProtection="1">
      <alignment horizontal="center" vertical="top"/>
    </xf>
    <xf numFmtId="0" fontId="16" fillId="0" borderId="20" xfId="3" applyFont="1" applyFill="1" applyBorder="1" applyAlignment="1">
      <alignment vertical="top"/>
    </xf>
    <xf numFmtId="168" fontId="16" fillId="4" borderId="20" xfId="3" applyNumberFormat="1" applyFont="1" applyFill="1" applyBorder="1" applyAlignment="1">
      <alignment horizontal="left" vertical="top"/>
    </xf>
    <xf numFmtId="0" fontId="16" fillId="4" borderId="20" xfId="3" applyFont="1" applyFill="1" applyBorder="1" applyAlignment="1">
      <alignment vertical="top"/>
    </xf>
    <xf numFmtId="42" fontId="15" fillId="4" borderId="21" xfId="3" applyNumberFormat="1" applyFont="1" applyFill="1" applyBorder="1" applyAlignment="1">
      <alignment vertical="top"/>
    </xf>
    <xf numFmtId="42" fontId="7" fillId="3" borderId="0" xfId="2" applyNumberFormat="1" applyFont="1" applyFill="1" applyBorder="1" applyAlignment="1" applyProtection="1">
      <alignment horizontal="center" vertical="center"/>
    </xf>
    <xf numFmtId="0" fontId="8" fillId="0" borderId="9" xfId="0" applyFont="1" applyBorder="1" applyAlignment="1">
      <alignment horizontal="left" vertical="center"/>
    </xf>
    <xf numFmtId="0" fontId="8" fillId="3" borderId="1" xfId="0" applyFont="1" applyFill="1" applyBorder="1" applyAlignment="1">
      <alignment horizontal="left" vertical="center" wrapText="1"/>
    </xf>
    <xf numFmtId="0" fontId="8" fillId="0" borderId="9" xfId="0" applyFont="1" applyBorder="1" applyAlignment="1">
      <alignment horizontal="left" vertical="top" wrapText="1"/>
    </xf>
    <xf numFmtId="0" fontId="28" fillId="0" borderId="1"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horizontal="center" vertical="center"/>
    </xf>
    <xf numFmtId="0" fontId="28" fillId="0" borderId="1" xfId="0" applyFont="1" applyBorder="1" applyAlignment="1">
      <alignment horizontal="center" vertical="center" wrapText="1"/>
    </xf>
    <xf numFmtId="0" fontId="10" fillId="0" borderId="1" xfId="0" applyFont="1" applyBorder="1" applyAlignment="1">
      <alignment horizontal="left" vertical="center" wrapText="1"/>
    </xf>
    <xf numFmtId="0" fontId="29" fillId="0" borderId="1" xfId="0" applyFont="1" applyBorder="1" applyAlignment="1">
      <alignment horizontal="left" vertical="center" wrapText="1"/>
    </xf>
    <xf numFmtId="0" fontId="7" fillId="0" borderId="1" xfId="0" applyFont="1" applyBorder="1" applyAlignment="1">
      <alignment horizontal="center" vertical="center"/>
    </xf>
    <xf numFmtId="0" fontId="30"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8" fillId="0" borderId="22" xfId="0" applyFont="1" applyBorder="1" applyAlignment="1">
      <alignment horizontal="center" vertical="center" wrapText="1"/>
    </xf>
    <xf numFmtId="0" fontId="12" fillId="0" borderId="22" xfId="0" applyFont="1" applyBorder="1" applyAlignment="1">
      <alignment horizontal="center" vertical="center" wrapText="1"/>
    </xf>
    <xf numFmtId="0" fontId="9" fillId="0" borderId="23" xfId="0" applyFont="1" applyBorder="1" applyAlignment="1">
      <alignment horizontal="center" vertical="top"/>
    </xf>
    <xf numFmtId="0" fontId="8" fillId="0" borderId="22" xfId="0" applyFont="1" applyBorder="1" applyAlignment="1">
      <alignment horizontal="center" vertical="top" wrapText="1"/>
    </xf>
    <xf numFmtId="0" fontId="9" fillId="0" borderId="23" xfId="0" applyFont="1" applyBorder="1" applyAlignment="1">
      <alignment horizontal="left" vertical="center" wrapText="1"/>
    </xf>
    <xf numFmtId="1" fontId="12" fillId="0" borderId="22" xfId="0" applyNumberFormat="1" applyFont="1" applyBorder="1" applyAlignment="1">
      <alignment horizontal="center" vertical="top"/>
    </xf>
    <xf numFmtId="166" fontId="9" fillId="0" borderId="0" xfId="0" applyNumberFormat="1" applyFont="1" applyAlignment="1">
      <alignment horizontal="left" vertical="top" wrapText="1"/>
    </xf>
    <xf numFmtId="0" fontId="9" fillId="0" borderId="1" xfId="0" applyFont="1" applyBorder="1" applyAlignment="1">
      <alignment wrapText="1"/>
    </xf>
    <xf numFmtId="0" fontId="12" fillId="0" borderId="1" xfId="0" applyFont="1" applyBorder="1" applyAlignment="1">
      <alignment horizontal="center" vertical="top" wrapText="1"/>
    </xf>
    <xf numFmtId="9" fontId="11" fillId="0" borderId="9" xfId="5" applyFont="1" applyBorder="1" applyAlignment="1">
      <alignment horizontal="center" vertical="center"/>
    </xf>
    <xf numFmtId="41" fontId="14" fillId="0" borderId="9" xfId="0" applyNumberFormat="1" applyFont="1" applyBorder="1" applyAlignment="1">
      <alignment horizontal="right" vertical="top"/>
    </xf>
    <xf numFmtId="164" fontId="14" fillId="0" borderId="9" xfId="0" applyNumberFormat="1" applyFont="1" applyBorder="1" applyAlignment="1">
      <alignment vertical="top"/>
    </xf>
    <xf numFmtId="168" fontId="14" fillId="3" borderId="9" xfId="2" applyNumberFormat="1" applyFont="1" applyFill="1" applyBorder="1" applyAlignment="1" applyProtection="1">
      <alignment horizontal="left" vertical="top"/>
    </xf>
    <xf numFmtId="42" fontId="7" fillId="3" borderId="9" xfId="2" applyNumberFormat="1" applyFont="1" applyFill="1" applyBorder="1" applyAlignment="1" applyProtection="1">
      <alignment horizontal="left" vertical="top"/>
    </xf>
    <xf numFmtId="0" fontId="9" fillId="0" borderId="22" xfId="0" applyFont="1" applyBorder="1" applyAlignment="1">
      <alignment vertical="top" wrapText="1"/>
    </xf>
    <xf numFmtId="9" fontId="11" fillId="0" borderId="23" xfId="5" applyFont="1" applyBorder="1" applyAlignment="1">
      <alignment horizontal="center" vertical="center"/>
    </xf>
    <xf numFmtId="41" fontId="14" fillId="0" borderId="23" xfId="0" applyNumberFormat="1" applyFont="1" applyBorder="1" applyAlignment="1">
      <alignment horizontal="right" vertical="top"/>
    </xf>
    <xf numFmtId="164" fontId="14" fillId="0" borderId="23" xfId="0" applyNumberFormat="1" applyFont="1" applyBorder="1" applyAlignment="1">
      <alignment vertical="top"/>
    </xf>
    <xf numFmtId="168" fontId="14" fillId="3" borderId="23" xfId="2" applyNumberFormat="1" applyFont="1" applyFill="1" applyBorder="1" applyAlignment="1" applyProtection="1">
      <alignment horizontal="left" vertical="top"/>
    </xf>
    <xf numFmtId="42" fontId="7" fillId="3" borderId="23" xfId="2" applyNumberFormat="1" applyFont="1" applyFill="1" applyBorder="1" applyAlignment="1" applyProtection="1">
      <alignment horizontal="left" vertical="top"/>
    </xf>
    <xf numFmtId="0" fontId="14" fillId="0" borderId="1" xfId="4" applyFont="1" applyBorder="1" applyAlignment="1">
      <alignment vertical="top"/>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3" borderId="6" xfId="2" applyNumberFormat="1" applyFont="1" applyFill="1" applyBorder="1" applyAlignment="1">
      <alignment horizontal="center" vertical="center"/>
    </xf>
    <xf numFmtId="0" fontId="14" fillId="3" borderId="1" xfId="2" applyNumberFormat="1" applyFont="1" applyFill="1" applyBorder="1" applyAlignment="1">
      <alignment horizontal="center" vertical="center"/>
    </xf>
    <xf numFmtId="0" fontId="12" fillId="0" borderId="9" xfId="0" applyFont="1" applyBorder="1" applyAlignment="1">
      <alignment horizontal="center" vertical="center"/>
    </xf>
    <xf numFmtId="0" fontId="14" fillId="0" borderId="1" xfId="4" applyFont="1" applyBorder="1" applyAlignment="1">
      <alignment vertical="center"/>
    </xf>
    <xf numFmtId="0" fontId="12" fillId="0" borderId="23" xfId="0" applyFont="1" applyBorder="1" applyAlignment="1">
      <alignment horizontal="center" vertical="center"/>
    </xf>
    <xf numFmtId="0" fontId="12" fillId="0" borderId="0" xfId="0" applyFont="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0" borderId="9" xfId="0" applyFont="1" applyBorder="1" applyAlignment="1">
      <alignment vertical="center"/>
    </xf>
    <xf numFmtId="0" fontId="7" fillId="0" borderId="1" xfId="4" applyFont="1" applyBorder="1" applyAlignment="1">
      <alignment vertical="top"/>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vertical="center"/>
    </xf>
    <xf numFmtId="0" fontId="9" fillId="0" borderId="9" xfId="0" applyFont="1" applyBorder="1" applyAlignment="1">
      <alignment horizontal="center" vertical="top"/>
    </xf>
    <xf numFmtId="9" fontId="11" fillId="0" borderId="9" xfId="5" applyFont="1" applyBorder="1" applyAlignment="1">
      <alignment vertical="top"/>
    </xf>
    <xf numFmtId="1" fontId="12" fillId="0" borderId="1" xfId="0" applyNumberFormat="1" applyFont="1" applyBorder="1" applyAlignment="1">
      <alignment horizontal="center" vertical="center"/>
    </xf>
    <xf numFmtId="0" fontId="9" fillId="0" borderId="9" xfId="0" applyFont="1" applyBorder="1" applyAlignment="1">
      <alignment horizontal="left" vertical="center" wrapText="1"/>
    </xf>
    <xf numFmtId="41" fontId="14" fillId="0" borderId="9" xfId="0" applyNumberFormat="1" applyFont="1" applyBorder="1" applyAlignment="1">
      <alignment horizontal="center" vertical="center"/>
    </xf>
    <xf numFmtId="164" fontId="14" fillId="0" borderId="9" xfId="0" applyNumberFormat="1" applyFont="1" applyBorder="1" applyAlignment="1">
      <alignment horizontal="center" vertical="center"/>
    </xf>
    <xf numFmtId="168" fontId="14" fillId="3" borderId="9" xfId="2" applyNumberFormat="1" applyFont="1" applyFill="1" applyBorder="1" applyAlignment="1" applyProtection="1">
      <alignment horizontal="center" vertical="center"/>
    </xf>
    <xf numFmtId="42" fontId="7" fillId="3" borderId="9" xfId="2" applyNumberFormat="1" applyFont="1" applyFill="1" applyBorder="1" applyAlignment="1" applyProtection="1">
      <alignment horizontal="center" vertical="center"/>
    </xf>
    <xf numFmtId="169" fontId="9" fillId="0" borderId="0" xfId="0" applyNumberFormat="1" applyFont="1" applyAlignment="1">
      <alignment horizontal="left" vertical="top"/>
    </xf>
    <xf numFmtId="0" fontId="17" fillId="0" borderId="0" xfId="0" applyFont="1" applyAlignment="1">
      <alignment wrapText="1"/>
    </xf>
    <xf numFmtId="0" fontId="16" fillId="0" borderId="7" xfId="3" applyNumberFormat="1" applyFont="1" applyFill="1" applyBorder="1" applyAlignment="1" applyProtection="1">
      <alignment horizontal="center" vertical="top"/>
    </xf>
    <xf numFmtId="0" fontId="16" fillId="0" borderId="20" xfId="3" applyNumberFormat="1" applyFont="1" applyFill="1" applyBorder="1" applyAlignment="1" applyProtection="1">
      <alignment horizontal="center" vertical="top"/>
    </xf>
    <xf numFmtId="0" fontId="32" fillId="5" borderId="1" xfId="11" applyBorder="1">
      <alignment horizontal="center" vertical="center" wrapText="1"/>
    </xf>
    <xf numFmtId="0" fontId="32" fillId="5" borderId="0" xfId="11" applyBorder="1">
      <alignment horizontal="center" vertical="center" wrapText="1"/>
    </xf>
    <xf numFmtId="170" fontId="33" fillId="6" borderId="1" xfId="12" applyBorder="1" applyAlignment="1">
      <alignment horizontal="left" vertical="center"/>
    </xf>
    <xf numFmtId="170" fontId="33" fillId="6" borderId="11" xfId="12" applyBorder="1" applyAlignment="1">
      <alignment horizontal="left" vertical="center"/>
    </xf>
    <xf numFmtId="170" fontId="33" fillId="6" borderId="2" xfId="12" applyBorder="1" applyAlignment="1">
      <alignment horizontal="left" vertical="center"/>
    </xf>
    <xf numFmtId="170" fontId="33" fillId="6" borderId="0" xfId="12" applyBorder="1" applyAlignment="1">
      <alignment horizontal="left" vertical="center"/>
    </xf>
    <xf numFmtId="0" fontId="35" fillId="5" borderId="2" xfId="11" applyFont="1" applyBorder="1">
      <alignment horizontal="center" vertical="center" wrapText="1"/>
    </xf>
    <xf numFmtId="0" fontId="35" fillId="5" borderId="0" xfId="11" applyFont="1" applyBorder="1">
      <alignment horizontal="center" vertical="center" wrapText="1"/>
    </xf>
    <xf numFmtId="0" fontId="35" fillId="5" borderId="1" xfId="11" applyFont="1" applyBorder="1">
      <alignment horizontal="center" vertical="center" wrapText="1"/>
    </xf>
    <xf numFmtId="0" fontId="35" fillId="5" borderId="10" xfId="11" applyFont="1" applyBorder="1">
      <alignment horizontal="center" vertical="center" wrapText="1"/>
    </xf>
    <xf numFmtId="170" fontId="8" fillId="6" borderId="11" xfId="12" applyFont="1" applyBorder="1" applyAlignment="1">
      <alignment horizontal="left" vertical="center"/>
    </xf>
    <xf numFmtId="170" fontId="8" fillId="6" borderId="2" xfId="12" applyFont="1" applyBorder="1" applyAlignment="1">
      <alignment horizontal="left" vertical="center"/>
    </xf>
    <xf numFmtId="170" fontId="8" fillId="6" borderId="0" xfId="12" applyFont="1" applyBorder="1" applyAlignment="1">
      <alignment horizontal="left" vertical="center"/>
    </xf>
    <xf numFmtId="0" fontId="0" fillId="0" borderId="0" xfId="0" applyAlignment="1">
      <alignment horizontal="left" vertical="top" wrapText="1"/>
    </xf>
    <xf numFmtId="44" fontId="20" fillId="0" borderId="0" xfId="10" applyFont="1" applyAlignment="1">
      <alignment horizontal="center" vertical="top" wrapText="1"/>
    </xf>
    <xf numFmtId="0" fontId="17" fillId="0" borderId="0" xfId="0" applyFont="1" applyAlignment="1">
      <alignment horizontal="center" vertical="top" wrapText="1"/>
    </xf>
    <xf numFmtId="0" fontId="17" fillId="0" borderId="0" xfId="0" applyFont="1" applyAlignment="1">
      <alignment horizontal="left" vertical="top" wrapText="1"/>
    </xf>
    <xf numFmtId="170" fontId="22" fillId="0" borderId="0" xfId="0" applyNumberFormat="1" applyFont="1" applyAlignment="1">
      <alignment horizontal="center"/>
    </xf>
    <xf numFmtId="0" fontId="18" fillId="0" borderId="0" xfId="0" applyFont="1" applyAlignment="1">
      <alignment horizontal="center" vertical="center"/>
    </xf>
    <xf numFmtId="0" fontId="17" fillId="0" borderId="0" xfId="0" applyFont="1" applyAlignment="1">
      <alignment horizontal="center" vertical="center"/>
    </xf>
    <xf numFmtId="44" fontId="4" fillId="0" borderId="24" xfId="10" applyFont="1" applyBorder="1" applyAlignment="1">
      <alignment horizontal="center" vertical="top" wrapText="1"/>
    </xf>
    <xf numFmtId="44" fontId="31" fillId="0" borderId="24" xfId="10" applyFont="1" applyBorder="1" applyAlignment="1">
      <alignment horizontal="center" vertical="top" wrapText="1"/>
    </xf>
    <xf numFmtId="0" fontId="19" fillId="0" borderId="0" xfId="0" applyFont="1" applyAlignment="1">
      <alignment horizontal="left"/>
    </xf>
    <xf numFmtId="0" fontId="17" fillId="0" borderId="0" xfId="0" applyFont="1" applyAlignment="1">
      <alignment horizontal="left"/>
    </xf>
    <xf numFmtId="0" fontId="12" fillId="0" borderId="9" xfId="0" applyFont="1" applyBorder="1" applyAlignment="1">
      <alignment horizontal="center" vertical="top" wrapText="1"/>
    </xf>
    <xf numFmtId="0" fontId="12" fillId="0" borderId="22" xfId="0" applyFont="1" applyBorder="1" applyAlignment="1">
      <alignment horizontal="center" vertical="top" wrapText="1"/>
    </xf>
    <xf numFmtId="0" fontId="12" fillId="0" borderId="23" xfId="0" applyFont="1" applyBorder="1" applyAlignment="1">
      <alignment horizontal="center" vertical="top" wrapText="1"/>
    </xf>
    <xf numFmtId="0" fontId="8" fillId="0" borderId="9" xfId="0" applyFont="1" applyBorder="1" applyAlignment="1">
      <alignment horizontal="center" vertical="top" wrapText="1"/>
    </xf>
    <xf numFmtId="0" fontId="8" fillId="0" borderId="22" xfId="0" applyFont="1" applyBorder="1" applyAlignment="1">
      <alignment horizontal="center" vertical="top" wrapText="1"/>
    </xf>
    <xf numFmtId="0" fontId="8" fillId="0" borderId="23" xfId="0" applyFont="1" applyBorder="1" applyAlignment="1">
      <alignment horizontal="center" vertical="top" wrapText="1"/>
    </xf>
    <xf numFmtId="2" fontId="34" fillId="0" borderId="15" xfId="0" applyNumberFormat="1" applyFont="1" applyBorder="1" applyAlignment="1">
      <alignment horizontal="center" vertical="top"/>
    </xf>
    <xf numFmtId="2" fontId="7" fillId="0" borderId="0" xfId="0" applyNumberFormat="1" applyFont="1" applyAlignment="1">
      <alignment horizontal="center" vertical="top"/>
    </xf>
    <xf numFmtId="2" fontId="7" fillId="0" borderId="16" xfId="0" applyNumberFormat="1" applyFont="1" applyBorder="1" applyAlignment="1">
      <alignment horizontal="center" vertical="top"/>
    </xf>
    <xf numFmtId="0" fontId="8" fillId="0" borderId="9"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0" borderId="9"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2" fillId="0" borderId="9"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25" fillId="0" borderId="9"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3" fillId="0" borderId="9"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cellXfs>
  <cellStyles count="13">
    <cellStyle name="Comma 2" xfId="9" xr:uid="{00000000-0005-0000-0000-000000000000}"/>
    <cellStyle name="Currency" xfId="10" builtinId="4"/>
    <cellStyle name="Currency 2" xfId="8" xr:uid="{00000000-0005-0000-0000-000002000000}"/>
    <cellStyle name="Normal" xfId="0" builtinId="0"/>
    <cellStyle name="Normal 2" xfId="1" xr:uid="{00000000-0005-0000-0000-000005000000}"/>
    <cellStyle name="Normal 2 3" xfId="4" xr:uid="{00000000-0005-0000-0000-000006000000}"/>
    <cellStyle name="Normal 3" xfId="7" xr:uid="{00000000-0005-0000-0000-000007000000}"/>
    <cellStyle name="Normal 4" xfId="6" xr:uid="{00000000-0005-0000-0000-000008000000}"/>
    <cellStyle name="Note" xfId="2" builtinId="10"/>
    <cellStyle name="Percent" xfId="5" builtinId="5"/>
    <cellStyle name="Red Black" xfId="11" xr:uid="{6C60A435-E363-401F-B7D3-CB0475378C2E}"/>
    <cellStyle name="Total" xfId="3" builtinId="25"/>
    <cellStyle name="White Grey" xfId="12" xr:uid="{75BC01AD-1682-4FEC-BE16-CEFD227FA5FC}"/>
  </cellStyles>
  <dxfs count="0"/>
  <tableStyles count="0" defaultTableStyle="TableStyleMedium9" defaultPivotStyle="PivotStyleLight16"/>
  <colors>
    <mruColors>
      <color rgb="FFB9282E"/>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9282E"/>
  </sheetPr>
  <dimension ref="C1:M111"/>
  <sheetViews>
    <sheetView showGridLines="0" tabSelected="1" view="pageBreakPreview" topLeftCell="B82" zoomScaleNormal="100" zoomScaleSheetLayoutView="100" workbookViewId="0">
      <selection activeCell="G125" sqref="G125"/>
    </sheetView>
  </sheetViews>
  <sheetFormatPr defaultRowHeight="13.8" x14ac:dyDescent="0.25"/>
  <cols>
    <col min="7" max="7" width="10.19921875" customWidth="1"/>
    <col min="8" max="8" width="9.19921875" customWidth="1"/>
    <col min="9" max="9" width="1.69921875" customWidth="1"/>
    <col min="11" max="11" width="10.8984375" customWidth="1"/>
    <col min="12" max="12" width="18.8984375" customWidth="1"/>
  </cols>
  <sheetData>
    <row r="1" spans="3:13" x14ac:dyDescent="0.25">
      <c r="D1" s="215" t="s">
        <v>42</v>
      </c>
      <c r="E1" s="216"/>
      <c r="F1" s="216"/>
    </row>
    <row r="2" spans="3:13" ht="19.2" customHeight="1" x14ac:dyDescent="0.25">
      <c r="D2" s="61"/>
      <c r="E2" s="61"/>
      <c r="F2" s="212" t="s">
        <v>1133</v>
      </c>
      <c r="G2" s="212"/>
      <c r="H2" s="212"/>
      <c r="I2" s="212"/>
      <c r="J2" s="212"/>
      <c r="K2" s="212"/>
    </row>
    <row r="3" spans="3:13" ht="24" customHeight="1" x14ac:dyDescent="0.25">
      <c r="D3" s="212" t="s">
        <v>136</v>
      </c>
      <c r="E3" s="212"/>
      <c r="F3" s="212"/>
      <c r="G3" s="212"/>
      <c r="H3" s="212"/>
      <c r="I3" s="212"/>
      <c r="J3" s="212"/>
      <c r="K3" s="212"/>
      <c r="L3" s="212"/>
    </row>
    <row r="4" spans="3:13" ht="30.6" customHeight="1" x14ac:dyDescent="0.25">
      <c r="D4" s="61"/>
      <c r="E4" s="61"/>
      <c r="F4" s="211" t="s">
        <v>43</v>
      </c>
      <c r="G4" s="212"/>
      <c r="H4" s="212"/>
      <c r="I4" s="212"/>
      <c r="J4" s="212"/>
      <c r="K4" s="212"/>
    </row>
    <row r="5" spans="3:13" ht="13.95" customHeight="1" x14ac:dyDescent="0.25">
      <c r="D5" s="63"/>
      <c r="E5" s="63"/>
      <c r="F5" s="63"/>
      <c r="G5" s="63"/>
      <c r="H5" s="63"/>
      <c r="I5" s="63"/>
      <c r="J5" s="63"/>
      <c r="K5" s="63"/>
      <c r="L5" s="63"/>
    </row>
    <row r="6" spans="3:13" x14ac:dyDescent="0.25">
      <c r="D6" s="208" t="s">
        <v>1136</v>
      </c>
      <c r="E6" s="208"/>
      <c r="F6" s="208"/>
      <c r="G6" s="63"/>
      <c r="H6" s="63"/>
      <c r="I6" s="63"/>
      <c r="J6" s="63"/>
      <c r="K6" s="63"/>
      <c r="L6" s="63"/>
    </row>
    <row r="7" spans="3:13" ht="27.6" x14ac:dyDescent="0.25">
      <c r="D7" s="63"/>
      <c r="E7" s="63"/>
      <c r="F7" s="63"/>
      <c r="G7" s="63"/>
      <c r="H7" s="63" t="s">
        <v>1135</v>
      </c>
      <c r="I7" s="63"/>
      <c r="J7" s="214">
        <f>Worksheet!R7</f>
        <v>0</v>
      </c>
      <c r="K7" s="214"/>
      <c r="L7" s="214"/>
      <c r="M7" s="62" t="s">
        <v>44</v>
      </c>
    </row>
    <row r="8" spans="3:13" x14ac:dyDescent="0.25">
      <c r="D8" s="63"/>
      <c r="E8" s="63"/>
      <c r="F8" s="63"/>
      <c r="G8" s="63"/>
      <c r="H8" s="63"/>
      <c r="I8" s="63"/>
      <c r="J8" s="63"/>
      <c r="K8" s="63"/>
      <c r="L8" s="63"/>
    </row>
    <row r="9" spans="3:13" x14ac:dyDescent="0.25">
      <c r="D9" s="63"/>
      <c r="E9" s="63"/>
      <c r="F9" s="63"/>
      <c r="G9" s="63"/>
      <c r="H9" s="63"/>
      <c r="I9" s="63"/>
      <c r="J9" s="63"/>
      <c r="K9" s="63"/>
      <c r="L9" s="63"/>
    </row>
    <row r="10" spans="3:13" ht="30" customHeight="1" x14ac:dyDescent="0.25">
      <c r="C10" s="190" t="s">
        <v>1113</v>
      </c>
      <c r="D10" s="206" t="s">
        <v>1134</v>
      </c>
      <c r="E10" s="206"/>
      <c r="F10" s="206"/>
      <c r="G10" s="206"/>
      <c r="H10" s="206"/>
      <c r="I10" s="206"/>
      <c r="J10" s="206"/>
      <c r="K10" s="206"/>
      <c r="L10" s="206"/>
    </row>
    <row r="11" spans="3:13" x14ac:dyDescent="0.25">
      <c r="D11" s="206"/>
      <c r="E11" s="206"/>
      <c r="F11" s="206"/>
      <c r="G11" s="206"/>
      <c r="H11" s="206"/>
      <c r="I11" s="206"/>
      <c r="J11" s="206"/>
      <c r="K11" s="206"/>
      <c r="L11" s="206"/>
    </row>
    <row r="12" spans="3:13" x14ac:dyDescent="0.25">
      <c r="D12" s="206"/>
      <c r="E12" s="206"/>
      <c r="F12" s="206"/>
      <c r="G12" s="206"/>
      <c r="H12" s="206"/>
      <c r="I12" s="206"/>
      <c r="J12" s="206"/>
      <c r="K12" s="206"/>
      <c r="L12" s="206"/>
    </row>
    <row r="13" spans="3:13" x14ac:dyDescent="0.25">
      <c r="D13" s="206"/>
      <c r="E13" s="206"/>
      <c r="F13" s="206"/>
      <c r="G13" s="206"/>
      <c r="H13" s="206"/>
      <c r="I13" s="206"/>
      <c r="J13" s="206"/>
      <c r="K13" s="206"/>
      <c r="L13" s="206"/>
    </row>
    <row r="14" spans="3:13" x14ac:dyDescent="0.25">
      <c r="D14" s="206"/>
      <c r="E14" s="206"/>
      <c r="F14" s="206"/>
      <c r="G14" s="206"/>
      <c r="H14" s="206"/>
      <c r="I14" s="206"/>
      <c r="J14" s="206"/>
      <c r="K14" s="206"/>
      <c r="L14" s="206"/>
    </row>
    <row r="15" spans="3:13" ht="27.6" x14ac:dyDescent="0.25">
      <c r="D15" s="63"/>
      <c r="E15" s="63"/>
      <c r="F15" s="63"/>
      <c r="G15" s="63"/>
      <c r="H15" s="63" t="s">
        <v>1135</v>
      </c>
      <c r="I15" s="63"/>
      <c r="J15" s="213">
        <f>Worksheet!R24</f>
        <v>0</v>
      </c>
      <c r="K15" s="213"/>
      <c r="L15" s="213"/>
    </row>
    <row r="16" spans="3:13" x14ac:dyDescent="0.25">
      <c r="D16" s="63"/>
      <c r="E16" s="63"/>
      <c r="F16" s="63"/>
      <c r="G16" s="63"/>
      <c r="H16" s="63"/>
      <c r="I16" s="63"/>
      <c r="J16" s="63"/>
      <c r="K16" s="63"/>
      <c r="L16" s="63"/>
    </row>
    <row r="17" spans="3:13" x14ac:dyDescent="0.25">
      <c r="D17" s="63"/>
      <c r="E17" s="63"/>
      <c r="F17" s="63"/>
      <c r="G17" s="63"/>
      <c r="H17" s="63"/>
      <c r="I17" s="63"/>
      <c r="J17" s="63"/>
      <c r="K17" s="63"/>
      <c r="L17" s="63"/>
    </row>
    <row r="18" spans="3:13" ht="30" customHeight="1" x14ac:dyDescent="0.25">
      <c r="C18" s="190" t="s">
        <v>792</v>
      </c>
      <c r="D18" s="206" t="s">
        <v>1137</v>
      </c>
      <c r="E18" s="206"/>
      <c r="F18" s="206"/>
      <c r="G18" s="206"/>
      <c r="H18" s="206"/>
      <c r="I18" s="206"/>
      <c r="J18" s="206"/>
      <c r="K18" s="206"/>
      <c r="L18" s="206"/>
    </row>
    <row r="19" spans="3:13" x14ac:dyDescent="0.25">
      <c r="D19" s="206"/>
      <c r="E19" s="206"/>
      <c r="F19" s="206"/>
      <c r="G19" s="206"/>
      <c r="H19" s="206"/>
      <c r="I19" s="206"/>
      <c r="J19" s="206"/>
      <c r="K19" s="206"/>
      <c r="L19" s="206"/>
    </row>
    <row r="20" spans="3:13" x14ac:dyDescent="0.25">
      <c r="D20" s="206"/>
      <c r="E20" s="206"/>
      <c r="F20" s="206"/>
      <c r="G20" s="206"/>
      <c r="H20" s="206"/>
      <c r="I20" s="206"/>
      <c r="J20" s="206"/>
      <c r="K20" s="206"/>
      <c r="L20" s="206"/>
    </row>
    <row r="21" spans="3:13" x14ac:dyDescent="0.25">
      <c r="D21" s="206"/>
      <c r="E21" s="206"/>
      <c r="F21" s="206"/>
      <c r="G21" s="206"/>
      <c r="H21" s="206"/>
      <c r="I21" s="206"/>
      <c r="J21" s="206"/>
      <c r="K21" s="206"/>
      <c r="L21" s="206"/>
    </row>
    <row r="22" spans="3:13" x14ac:dyDescent="0.25">
      <c r="D22" s="206"/>
      <c r="E22" s="206"/>
      <c r="F22" s="206"/>
      <c r="G22" s="206"/>
      <c r="H22" s="206"/>
      <c r="I22" s="206"/>
      <c r="J22" s="206"/>
      <c r="K22" s="206"/>
      <c r="L22" s="206"/>
    </row>
    <row r="23" spans="3:13" ht="27.6" x14ac:dyDescent="0.25">
      <c r="D23" s="63"/>
      <c r="E23" s="63"/>
      <c r="F23" s="63"/>
      <c r="G23" s="63"/>
      <c r="H23" s="63" t="s">
        <v>1135</v>
      </c>
      <c r="I23" s="63"/>
      <c r="J23" s="207">
        <f>Worksheet!R851</f>
        <v>0</v>
      </c>
      <c r="K23" s="207"/>
      <c r="L23" s="207"/>
    </row>
    <row r="24" spans="3:13" x14ac:dyDescent="0.25">
      <c r="D24" s="63"/>
      <c r="E24" s="63"/>
      <c r="F24" s="63"/>
      <c r="G24" s="63"/>
      <c r="H24" s="63"/>
      <c r="I24" s="63"/>
      <c r="J24" s="63"/>
      <c r="K24" s="63"/>
      <c r="L24" s="63"/>
    </row>
    <row r="25" spans="3:13" ht="30" customHeight="1" x14ac:dyDescent="0.25">
      <c r="C25" s="190" t="s">
        <v>184</v>
      </c>
      <c r="D25" s="206" t="s">
        <v>1138</v>
      </c>
      <c r="E25" s="206"/>
      <c r="F25" s="206"/>
      <c r="G25" s="206"/>
      <c r="H25" s="206"/>
      <c r="I25" s="206"/>
      <c r="J25" s="206"/>
      <c r="K25" s="206"/>
      <c r="L25" s="206"/>
    </row>
    <row r="26" spans="3:13" x14ac:dyDescent="0.25">
      <c r="D26" s="206"/>
      <c r="E26" s="206"/>
      <c r="F26" s="206"/>
      <c r="G26" s="206"/>
      <c r="H26" s="206"/>
      <c r="I26" s="206"/>
      <c r="J26" s="206"/>
      <c r="K26" s="206"/>
      <c r="L26" s="206"/>
    </row>
    <row r="27" spans="3:13" x14ac:dyDescent="0.25">
      <c r="D27" s="206"/>
      <c r="E27" s="206"/>
      <c r="F27" s="206"/>
      <c r="G27" s="206"/>
      <c r="H27" s="206"/>
      <c r="I27" s="206"/>
      <c r="J27" s="206"/>
      <c r="K27" s="206"/>
      <c r="L27" s="206"/>
    </row>
    <row r="28" spans="3:13" x14ac:dyDescent="0.25">
      <c r="D28" s="206"/>
      <c r="E28" s="206"/>
      <c r="F28" s="206"/>
      <c r="G28" s="206"/>
      <c r="H28" s="206"/>
      <c r="I28" s="206"/>
      <c r="J28" s="206"/>
      <c r="K28" s="206"/>
      <c r="L28" s="206"/>
    </row>
    <row r="29" spans="3:13" x14ac:dyDescent="0.25">
      <c r="D29" s="206"/>
      <c r="E29" s="206"/>
      <c r="F29" s="206"/>
      <c r="G29" s="206"/>
      <c r="H29" s="206"/>
      <c r="I29" s="206"/>
      <c r="J29" s="206"/>
      <c r="K29" s="206"/>
      <c r="L29" s="206"/>
    </row>
    <row r="30" spans="3:13" ht="27.6" x14ac:dyDescent="0.25">
      <c r="D30" s="63"/>
      <c r="E30" s="63"/>
      <c r="F30" s="63"/>
      <c r="G30" s="63"/>
      <c r="H30" s="63" t="s">
        <v>1135</v>
      </c>
      <c r="I30" s="63"/>
      <c r="J30" s="207">
        <f>Worksheet!R965</f>
        <v>30000</v>
      </c>
      <c r="K30" s="207"/>
      <c r="L30" s="207"/>
    </row>
    <row r="31" spans="3:13" x14ac:dyDescent="0.25">
      <c r="D31" s="63"/>
      <c r="E31" s="63"/>
      <c r="F31" s="63"/>
      <c r="G31" s="63"/>
      <c r="H31" s="63"/>
      <c r="I31" s="63"/>
      <c r="J31" s="63"/>
      <c r="K31" s="63"/>
      <c r="L31" s="63"/>
    </row>
    <row r="32" spans="3:13" x14ac:dyDescent="0.25">
      <c r="D32" s="208" t="s">
        <v>1148</v>
      </c>
      <c r="E32" s="208"/>
      <c r="F32" s="208"/>
      <c r="G32" s="208"/>
      <c r="H32" s="63"/>
      <c r="I32" s="63"/>
      <c r="J32" s="63"/>
      <c r="K32" s="63"/>
      <c r="L32" s="63"/>
      <c r="M32" s="62" t="s">
        <v>44</v>
      </c>
    </row>
    <row r="33" spans="3:13" ht="27.6" x14ac:dyDescent="0.25">
      <c r="D33" s="63"/>
      <c r="E33" s="63"/>
      <c r="F33" s="63"/>
      <c r="G33" s="63"/>
      <c r="H33" s="63" t="s">
        <v>1135</v>
      </c>
      <c r="I33" s="63"/>
      <c r="J33" s="207">
        <f>Worksheet!R972</f>
        <v>30000</v>
      </c>
      <c r="K33" s="207"/>
      <c r="L33" s="207"/>
    </row>
    <row r="34" spans="3:13" x14ac:dyDescent="0.25">
      <c r="D34" s="63"/>
      <c r="E34" s="63"/>
      <c r="F34" s="63"/>
      <c r="G34" s="63"/>
      <c r="H34" s="63"/>
      <c r="I34" s="63"/>
      <c r="J34" s="63"/>
      <c r="K34" s="63"/>
      <c r="L34" s="63"/>
      <c r="M34" s="62" t="s">
        <v>44</v>
      </c>
    </row>
    <row r="35" spans="3:13" ht="30" customHeight="1" x14ac:dyDescent="0.25">
      <c r="C35" s="190" t="s">
        <v>185</v>
      </c>
      <c r="D35" s="206" t="s">
        <v>1139</v>
      </c>
      <c r="E35" s="206"/>
      <c r="F35" s="206"/>
      <c r="G35" s="206"/>
      <c r="H35" s="206"/>
      <c r="I35" s="206"/>
      <c r="J35" s="206"/>
      <c r="K35" s="206"/>
      <c r="L35" s="206"/>
    </row>
    <row r="36" spans="3:13" x14ac:dyDescent="0.25">
      <c r="D36" s="206"/>
      <c r="E36" s="206"/>
      <c r="F36" s="206"/>
      <c r="G36" s="206"/>
      <c r="H36" s="206"/>
      <c r="I36" s="206"/>
      <c r="J36" s="206"/>
      <c r="K36" s="206"/>
      <c r="L36" s="206"/>
    </row>
    <row r="37" spans="3:13" x14ac:dyDescent="0.25">
      <c r="D37" s="206"/>
      <c r="E37" s="206"/>
      <c r="F37" s="206"/>
      <c r="G37" s="206"/>
      <c r="H37" s="206"/>
      <c r="I37" s="206"/>
      <c r="J37" s="206"/>
      <c r="K37" s="206"/>
      <c r="L37" s="206"/>
    </row>
    <row r="38" spans="3:13" x14ac:dyDescent="0.25">
      <c r="D38" s="206"/>
      <c r="E38" s="206"/>
      <c r="F38" s="206"/>
      <c r="G38" s="206"/>
      <c r="H38" s="206"/>
      <c r="I38" s="206"/>
      <c r="J38" s="206"/>
      <c r="K38" s="206"/>
      <c r="L38" s="206"/>
    </row>
    <row r="39" spans="3:13" x14ac:dyDescent="0.25">
      <c r="D39" s="206"/>
      <c r="E39" s="206"/>
      <c r="F39" s="206"/>
      <c r="G39" s="206"/>
      <c r="H39" s="206"/>
      <c r="I39" s="206"/>
      <c r="J39" s="206"/>
      <c r="K39" s="206"/>
      <c r="L39" s="206"/>
    </row>
    <row r="40" spans="3:13" ht="27.6" x14ac:dyDescent="0.25">
      <c r="D40" s="63"/>
      <c r="E40" s="63"/>
      <c r="F40" s="63"/>
      <c r="G40" s="63"/>
      <c r="H40" s="63" t="s">
        <v>1135</v>
      </c>
      <c r="I40" s="63"/>
      <c r="J40" s="207">
        <f>Worksheet!R974</f>
        <v>0</v>
      </c>
      <c r="K40" s="207"/>
      <c r="L40" s="207"/>
    </row>
    <row r="41" spans="3:13" x14ac:dyDescent="0.25">
      <c r="D41" s="63"/>
      <c r="E41" s="63"/>
      <c r="F41" s="63"/>
      <c r="G41" s="63"/>
      <c r="H41" s="63"/>
      <c r="I41" s="63"/>
      <c r="J41" s="63"/>
      <c r="K41" s="63"/>
      <c r="L41" s="63"/>
    </row>
    <row r="42" spans="3:13" ht="30" customHeight="1" x14ac:dyDescent="0.25">
      <c r="C42" s="190" t="s">
        <v>186</v>
      </c>
      <c r="D42" s="206" t="s">
        <v>1140</v>
      </c>
      <c r="E42" s="206"/>
      <c r="F42" s="206"/>
      <c r="G42" s="206"/>
      <c r="H42" s="206"/>
      <c r="I42" s="206"/>
      <c r="J42" s="206"/>
      <c r="K42" s="206"/>
      <c r="L42" s="206"/>
    </row>
    <row r="43" spans="3:13" x14ac:dyDescent="0.25">
      <c r="D43" s="206"/>
      <c r="E43" s="206"/>
      <c r="F43" s="206"/>
      <c r="G43" s="206"/>
      <c r="H43" s="206"/>
      <c r="I43" s="206"/>
      <c r="J43" s="206"/>
      <c r="K43" s="206"/>
      <c r="L43" s="206"/>
    </row>
    <row r="44" spans="3:13" x14ac:dyDescent="0.25">
      <c r="D44" s="206"/>
      <c r="E44" s="206"/>
      <c r="F44" s="206"/>
      <c r="G44" s="206"/>
      <c r="H44" s="206"/>
      <c r="I44" s="206"/>
      <c r="J44" s="206"/>
      <c r="K44" s="206"/>
      <c r="L44" s="206"/>
    </row>
    <row r="45" spans="3:13" x14ac:dyDescent="0.25">
      <c r="D45" s="206"/>
      <c r="E45" s="206"/>
      <c r="F45" s="206"/>
      <c r="G45" s="206"/>
      <c r="H45" s="206"/>
      <c r="I45" s="206"/>
      <c r="J45" s="206"/>
      <c r="K45" s="206"/>
      <c r="L45" s="206"/>
    </row>
    <row r="46" spans="3:13" x14ac:dyDescent="0.25">
      <c r="D46" s="206"/>
      <c r="E46" s="206"/>
      <c r="F46" s="206"/>
      <c r="G46" s="206"/>
      <c r="H46" s="206"/>
      <c r="I46" s="206"/>
      <c r="J46" s="206"/>
      <c r="K46" s="206"/>
      <c r="L46" s="206"/>
    </row>
    <row r="47" spans="3:13" ht="27.6" x14ac:dyDescent="0.25">
      <c r="D47" s="63"/>
      <c r="E47" s="63"/>
      <c r="F47" s="63"/>
      <c r="G47" s="63"/>
      <c r="H47" s="63" t="s">
        <v>1135</v>
      </c>
      <c r="I47" s="63"/>
      <c r="J47" s="207">
        <f>Worksheet!R990</f>
        <v>0</v>
      </c>
      <c r="K47" s="207"/>
      <c r="L47" s="207"/>
    </row>
    <row r="48" spans="3:13" x14ac:dyDescent="0.25">
      <c r="D48" s="63"/>
      <c r="E48" s="63"/>
      <c r="F48" s="63"/>
      <c r="G48" s="63"/>
      <c r="H48" s="63"/>
      <c r="I48" s="63"/>
      <c r="J48" s="63"/>
      <c r="K48" s="63"/>
      <c r="L48" s="63"/>
    </row>
    <row r="49" spans="3:12" ht="30" customHeight="1" x14ac:dyDescent="0.25">
      <c r="C49" s="190" t="s">
        <v>189</v>
      </c>
      <c r="D49" s="206" t="s">
        <v>1141</v>
      </c>
      <c r="E49" s="206"/>
      <c r="F49" s="206"/>
      <c r="G49" s="206"/>
      <c r="H49" s="206"/>
      <c r="I49" s="206"/>
      <c r="J49" s="206"/>
      <c r="K49" s="206"/>
      <c r="L49" s="206"/>
    </row>
    <row r="50" spans="3:12" x14ac:dyDescent="0.25">
      <c r="D50" s="206"/>
      <c r="E50" s="206"/>
      <c r="F50" s="206"/>
      <c r="G50" s="206"/>
      <c r="H50" s="206"/>
      <c r="I50" s="206"/>
      <c r="J50" s="206"/>
      <c r="K50" s="206"/>
      <c r="L50" s="206"/>
    </row>
    <row r="51" spans="3:12" x14ac:dyDescent="0.25">
      <c r="D51" s="206"/>
      <c r="E51" s="206"/>
      <c r="F51" s="206"/>
      <c r="G51" s="206"/>
      <c r="H51" s="206"/>
      <c r="I51" s="206"/>
      <c r="J51" s="206"/>
      <c r="K51" s="206"/>
      <c r="L51" s="206"/>
    </row>
    <row r="52" spans="3:12" x14ac:dyDescent="0.25">
      <c r="D52" s="206"/>
      <c r="E52" s="206"/>
      <c r="F52" s="206"/>
      <c r="G52" s="206"/>
      <c r="H52" s="206"/>
      <c r="I52" s="206"/>
      <c r="J52" s="206"/>
      <c r="K52" s="206"/>
      <c r="L52" s="206"/>
    </row>
    <row r="53" spans="3:12" x14ac:dyDescent="0.25">
      <c r="D53" s="206"/>
      <c r="E53" s="206"/>
      <c r="F53" s="206"/>
      <c r="G53" s="206"/>
      <c r="H53" s="206"/>
      <c r="I53" s="206"/>
      <c r="J53" s="206"/>
      <c r="K53" s="206"/>
      <c r="L53" s="206"/>
    </row>
    <row r="54" spans="3:12" ht="27.6" x14ac:dyDescent="0.25">
      <c r="D54" s="63"/>
      <c r="E54" s="63"/>
      <c r="F54" s="63"/>
      <c r="G54" s="63"/>
      <c r="H54" s="63" t="s">
        <v>1135</v>
      </c>
      <c r="I54" s="63"/>
      <c r="J54" s="207">
        <f>Worksheet!R994</f>
        <v>0</v>
      </c>
      <c r="K54" s="207"/>
      <c r="L54" s="207"/>
    </row>
    <row r="55" spans="3:12" x14ac:dyDescent="0.25">
      <c r="D55" s="63"/>
      <c r="E55" s="63"/>
      <c r="F55" s="63"/>
      <c r="G55" s="63"/>
      <c r="H55" s="63"/>
      <c r="I55" s="63"/>
      <c r="J55" s="63"/>
      <c r="K55" s="63"/>
      <c r="L55" s="63"/>
    </row>
    <row r="56" spans="3:12" ht="30" customHeight="1" x14ac:dyDescent="0.25">
      <c r="C56" s="190" t="s">
        <v>191</v>
      </c>
      <c r="D56" s="206" t="s">
        <v>1142</v>
      </c>
      <c r="E56" s="206"/>
      <c r="F56" s="206"/>
      <c r="G56" s="206"/>
      <c r="H56" s="206"/>
      <c r="I56" s="206"/>
      <c r="J56" s="206"/>
      <c r="K56" s="206"/>
      <c r="L56" s="206"/>
    </row>
    <row r="57" spans="3:12" x14ac:dyDescent="0.25">
      <c r="D57" s="206"/>
      <c r="E57" s="206"/>
      <c r="F57" s="206"/>
      <c r="G57" s="206"/>
      <c r="H57" s="206"/>
      <c r="I57" s="206"/>
      <c r="J57" s="206"/>
      <c r="K57" s="206"/>
      <c r="L57" s="206"/>
    </row>
    <row r="58" spans="3:12" x14ac:dyDescent="0.25">
      <c r="D58" s="206"/>
      <c r="E58" s="206"/>
      <c r="F58" s="206"/>
      <c r="G58" s="206"/>
      <c r="H58" s="206"/>
      <c r="I58" s="206"/>
      <c r="J58" s="206"/>
      <c r="K58" s="206"/>
      <c r="L58" s="206"/>
    </row>
    <row r="59" spans="3:12" x14ac:dyDescent="0.25">
      <c r="D59" s="206"/>
      <c r="E59" s="206"/>
      <c r="F59" s="206"/>
      <c r="G59" s="206"/>
      <c r="H59" s="206"/>
      <c r="I59" s="206"/>
      <c r="J59" s="206"/>
      <c r="K59" s="206"/>
      <c r="L59" s="206"/>
    </row>
    <row r="60" spans="3:12" x14ac:dyDescent="0.25">
      <c r="D60" s="206"/>
      <c r="E60" s="206"/>
      <c r="F60" s="206"/>
      <c r="G60" s="206"/>
      <c r="H60" s="206"/>
      <c r="I60" s="206"/>
      <c r="J60" s="206"/>
      <c r="K60" s="206"/>
      <c r="L60" s="206"/>
    </row>
    <row r="61" spans="3:12" x14ac:dyDescent="0.25">
      <c r="D61" s="206"/>
      <c r="E61" s="206"/>
      <c r="F61" s="206"/>
      <c r="G61" s="206"/>
      <c r="H61" s="206"/>
      <c r="I61" s="206"/>
      <c r="J61" s="206"/>
      <c r="K61" s="206"/>
      <c r="L61" s="206"/>
    </row>
    <row r="62" spans="3:12" ht="27.6" x14ac:dyDescent="0.25">
      <c r="D62" s="63"/>
      <c r="E62" s="63"/>
      <c r="F62" s="63"/>
      <c r="H62" s="63" t="s">
        <v>1135</v>
      </c>
      <c r="I62" s="63"/>
      <c r="J62" s="207">
        <f>Worksheet!R998</f>
        <v>0</v>
      </c>
      <c r="K62" s="207"/>
      <c r="L62" s="207"/>
    </row>
    <row r="63" spans="3:12" x14ac:dyDescent="0.25">
      <c r="D63" s="63"/>
      <c r="E63" s="63"/>
      <c r="F63" s="63"/>
      <c r="G63" s="63"/>
      <c r="H63" s="63"/>
      <c r="I63" s="63"/>
      <c r="J63" s="63"/>
      <c r="K63" s="63"/>
      <c r="L63" s="63"/>
    </row>
    <row r="64" spans="3:12" ht="30" customHeight="1" x14ac:dyDescent="0.25">
      <c r="C64" s="190" t="s">
        <v>193</v>
      </c>
      <c r="D64" s="206" t="s">
        <v>1143</v>
      </c>
      <c r="E64" s="206"/>
      <c r="F64" s="206"/>
      <c r="G64" s="206"/>
      <c r="H64" s="206"/>
      <c r="I64" s="206"/>
      <c r="J64" s="206"/>
      <c r="K64" s="206"/>
      <c r="L64" s="206"/>
    </row>
    <row r="65" spans="3:12" x14ac:dyDescent="0.25">
      <c r="D65" s="206"/>
      <c r="E65" s="206"/>
      <c r="F65" s="206"/>
      <c r="G65" s="206"/>
      <c r="H65" s="206"/>
      <c r="I65" s="206"/>
      <c r="J65" s="206"/>
      <c r="K65" s="206"/>
      <c r="L65" s="206"/>
    </row>
    <row r="66" spans="3:12" x14ac:dyDescent="0.25">
      <c r="D66" s="206"/>
      <c r="E66" s="206"/>
      <c r="F66" s="206"/>
      <c r="G66" s="206"/>
      <c r="H66" s="206"/>
      <c r="I66" s="206"/>
      <c r="J66" s="206"/>
      <c r="K66" s="206"/>
      <c r="L66" s="206"/>
    </row>
    <row r="67" spans="3:12" x14ac:dyDescent="0.25">
      <c r="D67" s="206"/>
      <c r="E67" s="206"/>
      <c r="F67" s="206"/>
      <c r="G67" s="206"/>
      <c r="H67" s="206"/>
      <c r="I67" s="206"/>
      <c r="J67" s="206"/>
      <c r="K67" s="206"/>
      <c r="L67" s="206"/>
    </row>
    <row r="68" spans="3:12" x14ac:dyDescent="0.25">
      <c r="D68" s="206"/>
      <c r="E68" s="206"/>
      <c r="F68" s="206"/>
      <c r="G68" s="206"/>
      <c r="H68" s="206"/>
      <c r="I68" s="206"/>
      <c r="J68" s="206"/>
      <c r="K68" s="206"/>
      <c r="L68" s="206"/>
    </row>
    <row r="69" spans="3:12" ht="27.6" x14ac:dyDescent="0.25">
      <c r="D69" s="63"/>
      <c r="E69" s="63"/>
      <c r="F69" s="63"/>
      <c r="G69" s="63"/>
      <c r="H69" s="63" t="s">
        <v>1135</v>
      </c>
      <c r="I69" s="63"/>
      <c r="J69" s="207">
        <f>Worksheet!R1009</f>
        <v>0</v>
      </c>
      <c r="K69" s="207"/>
      <c r="L69" s="207"/>
    </row>
    <row r="70" spans="3:12" x14ac:dyDescent="0.25">
      <c r="D70" s="63"/>
      <c r="E70" s="63"/>
      <c r="F70" s="63"/>
      <c r="G70" s="63"/>
      <c r="H70" s="63"/>
      <c r="I70" s="63"/>
      <c r="J70" s="63"/>
      <c r="K70" s="63"/>
      <c r="L70" s="63"/>
    </row>
    <row r="71" spans="3:12" ht="30" customHeight="1" x14ac:dyDescent="0.25">
      <c r="C71" s="190" t="s">
        <v>195</v>
      </c>
      <c r="D71" s="206" t="s">
        <v>1144</v>
      </c>
      <c r="E71" s="206"/>
      <c r="F71" s="206"/>
      <c r="G71" s="206"/>
      <c r="H71" s="206"/>
      <c r="I71" s="206"/>
      <c r="J71" s="206"/>
      <c r="K71" s="206"/>
      <c r="L71" s="206"/>
    </row>
    <row r="72" spans="3:12" x14ac:dyDescent="0.25">
      <c r="D72" s="206"/>
      <c r="E72" s="206"/>
      <c r="F72" s="206"/>
      <c r="G72" s="206"/>
      <c r="H72" s="206"/>
      <c r="I72" s="206"/>
      <c r="J72" s="206"/>
      <c r="K72" s="206"/>
      <c r="L72" s="206"/>
    </row>
    <row r="73" spans="3:12" x14ac:dyDescent="0.25">
      <c r="D73" s="206"/>
      <c r="E73" s="206"/>
      <c r="F73" s="206"/>
      <c r="G73" s="206"/>
      <c r="H73" s="206"/>
      <c r="I73" s="206"/>
      <c r="J73" s="206"/>
      <c r="K73" s="206"/>
      <c r="L73" s="206"/>
    </row>
    <row r="74" spans="3:12" x14ac:dyDescent="0.25">
      <c r="D74" s="206"/>
      <c r="E74" s="206"/>
      <c r="F74" s="206"/>
      <c r="G74" s="206"/>
      <c r="H74" s="206"/>
      <c r="I74" s="206"/>
      <c r="J74" s="206"/>
      <c r="K74" s="206"/>
      <c r="L74" s="206"/>
    </row>
    <row r="75" spans="3:12" x14ac:dyDescent="0.25">
      <c r="D75" s="206"/>
      <c r="E75" s="206"/>
      <c r="F75" s="206"/>
      <c r="G75" s="206"/>
      <c r="H75" s="206"/>
      <c r="I75" s="206"/>
      <c r="J75" s="206"/>
      <c r="K75" s="206"/>
      <c r="L75" s="206"/>
    </row>
    <row r="76" spans="3:12" ht="27.6" x14ac:dyDescent="0.25">
      <c r="D76" s="63"/>
      <c r="E76" s="63"/>
      <c r="F76" s="63"/>
      <c r="G76" s="63"/>
      <c r="H76" s="63" t="s">
        <v>1135</v>
      </c>
      <c r="I76" s="63"/>
      <c r="J76" s="207">
        <f>Worksheet!R1016</f>
        <v>0</v>
      </c>
      <c r="K76" s="207"/>
      <c r="L76" s="207"/>
    </row>
    <row r="77" spans="3:12" x14ac:dyDescent="0.25">
      <c r="D77" s="63"/>
      <c r="E77" s="63"/>
      <c r="F77" s="63"/>
      <c r="G77" s="63"/>
      <c r="H77" s="63"/>
      <c r="I77" s="63"/>
      <c r="J77" s="63"/>
      <c r="K77" s="63"/>
      <c r="L77" s="63"/>
    </row>
    <row r="78" spans="3:12" ht="30" customHeight="1" x14ac:dyDescent="0.25">
      <c r="C78" s="190" t="s">
        <v>197</v>
      </c>
      <c r="D78" s="206" t="s">
        <v>1145</v>
      </c>
      <c r="E78" s="206"/>
      <c r="F78" s="206"/>
      <c r="G78" s="206"/>
      <c r="H78" s="206"/>
      <c r="I78" s="206"/>
      <c r="J78" s="206"/>
      <c r="K78" s="206"/>
      <c r="L78" s="206"/>
    </row>
    <row r="79" spans="3:12" x14ac:dyDescent="0.25">
      <c r="D79" s="206"/>
      <c r="E79" s="206"/>
      <c r="F79" s="206"/>
      <c r="G79" s="206"/>
      <c r="H79" s="206"/>
      <c r="I79" s="206"/>
      <c r="J79" s="206"/>
      <c r="K79" s="206"/>
      <c r="L79" s="206"/>
    </row>
    <row r="80" spans="3:12" x14ac:dyDescent="0.25">
      <c r="D80" s="206"/>
      <c r="E80" s="206"/>
      <c r="F80" s="206"/>
      <c r="G80" s="206"/>
      <c r="H80" s="206"/>
      <c r="I80" s="206"/>
      <c r="J80" s="206"/>
      <c r="K80" s="206"/>
      <c r="L80" s="206"/>
    </row>
    <row r="81" spans="3:12" x14ac:dyDescent="0.25">
      <c r="D81" s="206"/>
      <c r="E81" s="206"/>
      <c r="F81" s="206"/>
      <c r="G81" s="206"/>
      <c r="H81" s="206"/>
      <c r="I81" s="206"/>
      <c r="J81" s="206"/>
      <c r="K81" s="206"/>
      <c r="L81" s="206"/>
    </row>
    <row r="82" spans="3:12" x14ac:dyDescent="0.25">
      <c r="D82" s="206"/>
      <c r="E82" s="206"/>
      <c r="F82" s="206"/>
      <c r="G82" s="206"/>
      <c r="H82" s="206"/>
      <c r="I82" s="206"/>
      <c r="J82" s="206"/>
      <c r="K82" s="206"/>
      <c r="L82" s="206"/>
    </row>
    <row r="83" spans="3:12" x14ac:dyDescent="0.25">
      <c r="D83" s="206"/>
      <c r="E83" s="206"/>
      <c r="F83" s="206"/>
      <c r="G83" s="206"/>
      <c r="H83" s="206"/>
      <c r="I83" s="206"/>
      <c r="J83" s="206"/>
      <c r="K83" s="206"/>
      <c r="L83" s="206"/>
    </row>
    <row r="84" spans="3:12" ht="27.6" x14ac:dyDescent="0.25">
      <c r="D84" s="63"/>
      <c r="E84" s="63"/>
      <c r="F84" s="63"/>
      <c r="G84" s="63"/>
      <c r="H84" s="63" t="s">
        <v>1135</v>
      </c>
      <c r="I84" s="63"/>
      <c r="J84" s="207">
        <f>Worksheet!R1020</f>
        <v>0</v>
      </c>
      <c r="K84" s="207"/>
      <c r="L84" s="207"/>
    </row>
    <row r="85" spans="3:12" x14ac:dyDescent="0.25">
      <c r="D85" s="63"/>
      <c r="E85" s="63"/>
      <c r="F85" s="63"/>
      <c r="G85" s="63"/>
      <c r="H85" s="63"/>
      <c r="I85" s="63"/>
      <c r="J85" s="63"/>
      <c r="K85" s="63"/>
      <c r="L85" s="63"/>
    </row>
    <row r="86" spans="3:12" ht="30" customHeight="1" x14ac:dyDescent="0.25">
      <c r="C86" s="190" t="s">
        <v>199</v>
      </c>
      <c r="D86" s="206" t="s">
        <v>1146</v>
      </c>
      <c r="E86" s="206"/>
      <c r="F86" s="206"/>
      <c r="G86" s="206"/>
      <c r="H86" s="206"/>
      <c r="I86" s="206"/>
      <c r="J86" s="206"/>
      <c r="K86" s="206"/>
      <c r="L86" s="206"/>
    </row>
    <row r="87" spans="3:12" x14ac:dyDescent="0.25">
      <c r="D87" s="206"/>
      <c r="E87" s="206"/>
      <c r="F87" s="206"/>
      <c r="G87" s="206"/>
      <c r="H87" s="206"/>
      <c r="I87" s="206"/>
      <c r="J87" s="206"/>
      <c r="K87" s="206"/>
      <c r="L87" s="206"/>
    </row>
    <row r="88" spans="3:12" x14ac:dyDescent="0.25">
      <c r="D88" s="206"/>
      <c r="E88" s="206"/>
      <c r="F88" s="206"/>
      <c r="G88" s="206"/>
      <c r="H88" s="206"/>
      <c r="I88" s="206"/>
      <c r="J88" s="206"/>
      <c r="K88" s="206"/>
      <c r="L88" s="206"/>
    </row>
    <row r="89" spans="3:12" x14ac:dyDescent="0.25">
      <c r="D89" s="206"/>
      <c r="E89" s="206"/>
      <c r="F89" s="206"/>
      <c r="G89" s="206"/>
      <c r="H89" s="206"/>
      <c r="I89" s="206"/>
      <c r="J89" s="206"/>
      <c r="K89" s="206"/>
      <c r="L89" s="206"/>
    </row>
    <row r="90" spans="3:12" x14ac:dyDescent="0.25">
      <c r="D90" s="206"/>
      <c r="E90" s="206"/>
      <c r="F90" s="206"/>
      <c r="G90" s="206"/>
      <c r="H90" s="206"/>
      <c r="I90" s="206"/>
      <c r="J90" s="206"/>
      <c r="K90" s="206"/>
      <c r="L90" s="206"/>
    </row>
    <row r="91" spans="3:12" x14ac:dyDescent="0.25">
      <c r="D91" s="206"/>
      <c r="E91" s="206"/>
      <c r="F91" s="206"/>
      <c r="G91" s="206"/>
      <c r="H91" s="206"/>
      <c r="I91" s="206"/>
      <c r="J91" s="206"/>
      <c r="K91" s="206"/>
      <c r="L91" s="206"/>
    </row>
    <row r="92" spans="3:12" ht="27.6" x14ac:dyDescent="0.25">
      <c r="D92" s="63"/>
      <c r="E92" s="63"/>
      <c r="F92" s="63"/>
      <c r="H92" s="63" t="s">
        <v>1135</v>
      </c>
      <c r="I92" s="63"/>
      <c r="J92" s="207">
        <f>Worksheet!R1025</f>
        <v>0</v>
      </c>
      <c r="K92" s="207"/>
      <c r="L92" s="207"/>
    </row>
    <row r="93" spans="3:12" x14ac:dyDescent="0.25">
      <c r="D93" s="63"/>
      <c r="E93" s="63"/>
      <c r="F93" s="63"/>
      <c r="G93" s="63"/>
      <c r="H93" s="63"/>
      <c r="I93" s="63"/>
      <c r="J93" s="63"/>
      <c r="K93" s="63"/>
      <c r="L93" s="63"/>
    </row>
    <row r="94" spans="3:12" ht="30" customHeight="1" x14ac:dyDescent="0.25">
      <c r="C94" s="190" t="s">
        <v>201</v>
      </c>
      <c r="D94" s="206" t="s">
        <v>1147</v>
      </c>
      <c r="E94" s="206"/>
      <c r="F94" s="206"/>
      <c r="G94" s="206"/>
      <c r="H94" s="206"/>
      <c r="I94" s="206"/>
      <c r="J94" s="206"/>
      <c r="K94" s="206"/>
      <c r="L94" s="206"/>
    </row>
    <row r="95" spans="3:12" x14ac:dyDescent="0.25">
      <c r="D95" s="206"/>
      <c r="E95" s="206"/>
      <c r="F95" s="206"/>
      <c r="G95" s="206"/>
      <c r="H95" s="206"/>
      <c r="I95" s="206"/>
      <c r="J95" s="206"/>
      <c r="K95" s="206"/>
      <c r="L95" s="206"/>
    </row>
    <row r="96" spans="3:12" x14ac:dyDescent="0.25">
      <c r="D96" s="206"/>
      <c r="E96" s="206"/>
      <c r="F96" s="206"/>
      <c r="G96" s="206"/>
      <c r="H96" s="206"/>
      <c r="I96" s="206"/>
      <c r="J96" s="206"/>
      <c r="K96" s="206"/>
      <c r="L96" s="206"/>
    </row>
    <row r="97" spans="4:13" x14ac:dyDescent="0.25">
      <c r="D97" s="206"/>
      <c r="E97" s="206"/>
      <c r="F97" s="206"/>
      <c r="G97" s="206"/>
      <c r="H97" s="206"/>
      <c r="I97" s="206"/>
      <c r="J97" s="206"/>
      <c r="K97" s="206"/>
      <c r="L97" s="206"/>
    </row>
    <row r="98" spans="4:13" x14ac:dyDescent="0.25">
      <c r="D98" s="206"/>
      <c r="E98" s="206"/>
      <c r="F98" s="206"/>
      <c r="G98" s="206"/>
      <c r="H98" s="206"/>
      <c r="I98" s="206"/>
      <c r="J98" s="206"/>
      <c r="K98" s="206"/>
      <c r="L98" s="206"/>
    </row>
    <row r="99" spans="4:13" x14ac:dyDescent="0.25">
      <c r="D99" s="206"/>
      <c r="E99" s="206"/>
      <c r="F99" s="206"/>
      <c r="G99" s="206"/>
      <c r="H99" s="206"/>
      <c r="I99" s="206"/>
      <c r="J99" s="206"/>
      <c r="K99" s="206"/>
      <c r="L99" s="206"/>
    </row>
    <row r="100" spans="4:13" ht="27.6" x14ac:dyDescent="0.25">
      <c r="D100" s="63"/>
      <c r="E100" s="63"/>
      <c r="F100" s="63"/>
      <c r="H100" s="63" t="s">
        <v>1135</v>
      </c>
      <c r="I100" s="63"/>
      <c r="J100" s="207">
        <f>Worksheet!R1050</f>
        <v>0</v>
      </c>
      <c r="K100" s="207"/>
      <c r="L100" s="207"/>
    </row>
    <row r="101" spans="4:13" x14ac:dyDescent="0.25">
      <c r="D101" s="63"/>
      <c r="E101" s="63"/>
      <c r="F101" s="63"/>
      <c r="G101" s="63"/>
      <c r="H101" s="63"/>
      <c r="I101" s="63"/>
      <c r="J101" s="63"/>
      <c r="K101" s="63"/>
      <c r="L101" s="63"/>
    </row>
    <row r="103" spans="4:13" x14ac:dyDescent="0.25">
      <c r="D103" s="208" t="s">
        <v>1149</v>
      </c>
      <c r="E103" s="208"/>
      <c r="F103" s="208"/>
      <c r="G103" s="208"/>
      <c r="H103" s="63"/>
      <c r="I103" s="63"/>
      <c r="J103" s="63"/>
      <c r="K103" s="63"/>
      <c r="L103" s="63"/>
      <c r="M103" s="62" t="s">
        <v>44</v>
      </c>
    </row>
    <row r="104" spans="4:13" ht="27.6" x14ac:dyDescent="0.25">
      <c r="D104" s="63"/>
      <c r="E104" s="63"/>
      <c r="F104" s="63"/>
      <c r="G104" s="63"/>
      <c r="H104" s="63" t="s">
        <v>1135</v>
      </c>
      <c r="I104" s="63"/>
      <c r="J104" s="207">
        <f>J40+J47+J54+J62+J69+J76+J84+J92+J100</f>
        <v>0</v>
      </c>
      <c r="K104" s="207"/>
      <c r="L104" s="207"/>
    </row>
    <row r="105" spans="4:13" x14ac:dyDescent="0.25">
      <c r="D105" s="63"/>
      <c r="E105" s="63"/>
      <c r="F105" s="63"/>
      <c r="G105" s="63"/>
      <c r="H105" s="63"/>
      <c r="I105" s="63"/>
      <c r="J105" s="63"/>
      <c r="K105" s="63"/>
      <c r="L105" s="63"/>
      <c r="M105" s="62" t="s">
        <v>44</v>
      </c>
    </row>
    <row r="106" spans="4:13" x14ac:dyDescent="0.25">
      <c r="D106" s="63"/>
      <c r="E106" s="63"/>
      <c r="F106" s="63"/>
      <c r="G106" s="63"/>
      <c r="H106" s="63"/>
      <c r="I106" s="63"/>
      <c r="J106" s="63"/>
      <c r="K106" s="63"/>
      <c r="L106" s="63"/>
      <c r="M106" s="62" t="s">
        <v>44</v>
      </c>
    </row>
    <row r="107" spans="4:13" ht="13.95" customHeight="1" x14ac:dyDescent="0.25">
      <c r="D107" s="209"/>
      <c r="E107" s="209"/>
      <c r="F107" s="209"/>
      <c r="G107" s="209"/>
      <c r="H107" s="209"/>
      <c r="I107" s="209"/>
      <c r="J107" s="209"/>
      <c r="K107" s="209"/>
      <c r="L107" s="209"/>
    </row>
    <row r="108" spans="4:13" ht="15.6" customHeight="1" x14ac:dyDescent="0.55000000000000004">
      <c r="D108" s="210"/>
      <c r="E108" s="210"/>
      <c r="F108" s="206"/>
      <c r="G108" s="206"/>
      <c r="H108" s="206"/>
      <c r="I108" s="206"/>
      <c r="J108" s="206"/>
      <c r="K108" s="206"/>
      <c r="L108" s="206"/>
    </row>
    <row r="109" spans="4:13" ht="15" customHeight="1" x14ac:dyDescent="0.25">
      <c r="D109" s="209" t="s">
        <v>1150</v>
      </c>
      <c r="E109" s="209"/>
      <c r="F109" s="209"/>
      <c r="G109" s="209"/>
      <c r="H109" s="209"/>
      <c r="I109" s="63"/>
      <c r="J109" s="63"/>
      <c r="K109" s="63"/>
      <c r="L109" s="63"/>
      <c r="M109" s="62" t="s">
        <v>44</v>
      </c>
    </row>
    <row r="110" spans="4:13" ht="27.6" x14ac:dyDescent="0.25">
      <c r="D110" s="63"/>
      <c r="E110" s="63"/>
      <c r="F110" s="63"/>
      <c r="G110" s="63"/>
      <c r="H110" s="63" t="s">
        <v>1135</v>
      </c>
      <c r="I110" s="63"/>
      <c r="J110" s="207">
        <f>J33+J104</f>
        <v>30000</v>
      </c>
      <c r="K110" s="207"/>
      <c r="L110" s="207"/>
    </row>
    <row r="111" spans="4:13" x14ac:dyDescent="0.25">
      <c r="D111" s="63"/>
      <c r="E111" s="63"/>
      <c r="F111" s="63"/>
      <c r="G111" s="63"/>
      <c r="H111" s="63"/>
      <c r="I111" s="63"/>
      <c r="J111" s="63"/>
      <c r="K111" s="63"/>
      <c r="L111" s="63"/>
      <c r="M111" s="62" t="s">
        <v>44</v>
      </c>
    </row>
  </sheetData>
  <mergeCells count="39">
    <mergeCell ref="D1:F1"/>
    <mergeCell ref="F2:K2"/>
    <mergeCell ref="D3:L3"/>
    <mergeCell ref="D35:L39"/>
    <mergeCell ref="J40:L40"/>
    <mergeCell ref="D32:G32"/>
    <mergeCell ref="D18:L22"/>
    <mergeCell ref="J23:L23"/>
    <mergeCell ref="D25:L29"/>
    <mergeCell ref="J30:L30"/>
    <mergeCell ref="D42:L46"/>
    <mergeCell ref="F4:K4"/>
    <mergeCell ref="D10:L14"/>
    <mergeCell ref="J15:L15"/>
    <mergeCell ref="D6:F6"/>
    <mergeCell ref="J7:L7"/>
    <mergeCell ref="D103:G103"/>
    <mergeCell ref="J104:L104"/>
    <mergeCell ref="J110:L110"/>
    <mergeCell ref="D109:H109"/>
    <mergeCell ref="D107:L107"/>
    <mergeCell ref="D108:E108"/>
    <mergeCell ref="F108:L108"/>
    <mergeCell ref="D86:L91"/>
    <mergeCell ref="J92:L92"/>
    <mergeCell ref="D94:L99"/>
    <mergeCell ref="J100:L100"/>
    <mergeCell ref="J33:L33"/>
    <mergeCell ref="J69:L69"/>
    <mergeCell ref="D71:L75"/>
    <mergeCell ref="J76:L76"/>
    <mergeCell ref="J84:L84"/>
    <mergeCell ref="D78:L83"/>
    <mergeCell ref="J47:L47"/>
    <mergeCell ref="D49:L53"/>
    <mergeCell ref="J54:L54"/>
    <mergeCell ref="J62:L62"/>
    <mergeCell ref="D56:L61"/>
    <mergeCell ref="D64:L68"/>
  </mergeCells>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9282E"/>
  </sheetPr>
  <dimension ref="A1:GN1059"/>
  <sheetViews>
    <sheetView topLeftCell="A151" zoomScale="70" zoomScaleNormal="70" zoomScaleSheetLayoutView="70" workbookViewId="0">
      <selection activeCell="E5" sqref="E5"/>
    </sheetView>
  </sheetViews>
  <sheetFormatPr defaultColWidth="9" defaultRowHeight="17.399999999999999" x14ac:dyDescent="0.25"/>
  <cols>
    <col min="1" max="1" width="10.09765625" style="13" customWidth="1"/>
    <col min="2" max="2" width="14.09765625" style="52" customWidth="1"/>
    <col min="3" max="3" width="14.8984375" style="24" customWidth="1"/>
    <col min="4" max="4" width="20.59765625" style="24" bestFit="1" customWidth="1"/>
    <col min="5" max="5" width="91" style="13" bestFit="1" customWidth="1"/>
    <col min="6" max="6" width="12.59765625" style="52" customWidth="1"/>
    <col min="7" max="7" width="13.59765625" style="13" hidden="1" customWidth="1"/>
    <col min="8" max="8" width="8.5" style="172" customWidth="1"/>
    <col min="9" max="9" width="10" style="53" customWidth="1"/>
    <col min="10" max="10" width="13.69921875" style="54" customWidth="1"/>
    <col min="11" max="11" width="17.69921875" style="55" customWidth="1"/>
    <col min="12" max="12" width="16.69921875" style="55" customWidth="1"/>
    <col min="13" max="13" width="15" style="55" customWidth="1"/>
    <col min="14" max="14" width="16.69921875" style="55" customWidth="1"/>
    <col min="15" max="15" width="15.8984375" style="55" customWidth="1"/>
    <col min="16" max="16" width="15.59765625" style="55" customWidth="1"/>
    <col min="17" max="17" width="11.19921875" style="55" customWidth="1"/>
    <col min="18" max="18" width="11.19921875" style="13" customWidth="1"/>
    <col min="19" max="16384" width="9" style="13"/>
  </cols>
  <sheetData>
    <row r="1" spans="1:18" s="12" customFormat="1" x14ac:dyDescent="0.25">
      <c r="A1" s="100"/>
      <c r="B1" s="101"/>
      <c r="C1" s="102"/>
      <c r="D1" s="102"/>
      <c r="E1" s="103"/>
      <c r="F1" s="104"/>
      <c r="H1" s="165"/>
      <c r="I1" s="105"/>
      <c r="J1" s="106"/>
      <c r="K1" s="107"/>
      <c r="L1" s="107"/>
      <c r="M1" s="107"/>
      <c r="N1" s="107"/>
      <c r="O1" s="107"/>
      <c r="P1" s="107"/>
      <c r="Q1" s="108"/>
      <c r="R1" s="109"/>
    </row>
    <row r="2" spans="1:18" ht="15.6" x14ac:dyDescent="0.25">
      <c r="A2" s="223" t="s">
        <v>1</v>
      </c>
      <c r="B2" s="224"/>
      <c r="C2" s="224"/>
      <c r="D2" s="224"/>
      <c r="E2" s="224"/>
      <c r="F2" s="224"/>
      <c r="G2" s="224"/>
      <c r="H2" s="224"/>
      <c r="I2" s="224"/>
      <c r="J2" s="224"/>
      <c r="K2" s="224"/>
      <c r="L2" s="224"/>
      <c r="M2" s="224"/>
      <c r="N2" s="224"/>
      <c r="O2" s="224"/>
      <c r="P2" s="224"/>
      <c r="Q2" s="224"/>
      <c r="R2" s="225"/>
    </row>
    <row r="3" spans="1:18" s="12" customFormat="1" x14ac:dyDescent="0.25">
      <c r="A3" s="110"/>
      <c r="B3" s="52"/>
      <c r="C3" s="14"/>
      <c r="D3" s="14" t="s">
        <v>2</v>
      </c>
      <c r="E3" s="189">
        <f ca="1">TODAY()</f>
        <v>45569</v>
      </c>
      <c r="F3" s="26"/>
      <c r="H3" s="166"/>
      <c r="I3" s="27"/>
      <c r="J3" s="28"/>
      <c r="K3" s="29"/>
      <c r="L3" s="29"/>
      <c r="M3" s="29"/>
      <c r="N3" s="29"/>
      <c r="O3" s="29"/>
      <c r="P3" s="29"/>
      <c r="Q3" s="30"/>
      <c r="R3" s="111"/>
    </row>
    <row r="4" spans="1:18" s="12" customFormat="1" ht="34.799999999999997" x14ac:dyDescent="0.25">
      <c r="A4" s="110"/>
      <c r="B4" s="52"/>
      <c r="C4" s="14"/>
      <c r="D4" s="14" t="s">
        <v>3</v>
      </c>
      <c r="E4" s="150" t="s">
        <v>136</v>
      </c>
      <c r="F4" s="58" t="s">
        <v>36</v>
      </c>
      <c r="H4" s="166">
        <v>541</v>
      </c>
      <c r="I4" s="27"/>
      <c r="J4" s="28"/>
      <c r="K4" s="29"/>
      <c r="L4" s="29"/>
      <c r="M4" s="29"/>
      <c r="N4" s="29"/>
      <c r="O4" s="29"/>
      <c r="P4" s="29"/>
      <c r="Q4" s="30"/>
      <c r="R4" s="111"/>
    </row>
    <row r="5" spans="1:18" s="194" customFormat="1" ht="54" x14ac:dyDescent="0.25">
      <c r="A5" s="193" t="s">
        <v>4</v>
      </c>
      <c r="B5" s="193" t="s">
        <v>33</v>
      </c>
      <c r="C5" s="193" t="s">
        <v>28</v>
      </c>
      <c r="D5" s="193" t="s">
        <v>52</v>
      </c>
      <c r="E5" s="193" t="s">
        <v>5</v>
      </c>
      <c r="F5" s="193" t="s">
        <v>6</v>
      </c>
      <c r="H5" s="193" t="s">
        <v>8</v>
      </c>
      <c r="I5" s="193" t="s">
        <v>7</v>
      </c>
      <c r="J5" s="193" t="s">
        <v>27</v>
      </c>
      <c r="K5" s="193" t="s">
        <v>29</v>
      </c>
      <c r="L5" s="193" t="s">
        <v>30</v>
      </c>
      <c r="M5" s="193" t="s">
        <v>45</v>
      </c>
      <c r="N5" s="193" t="s">
        <v>46</v>
      </c>
      <c r="O5" s="193" t="s">
        <v>31</v>
      </c>
      <c r="P5" s="193" t="s">
        <v>32</v>
      </c>
      <c r="Q5" s="193" t="s">
        <v>9</v>
      </c>
      <c r="R5" s="193" t="s">
        <v>10</v>
      </c>
    </row>
    <row r="6" spans="1:18" s="17" customFormat="1" x14ac:dyDescent="0.25">
      <c r="A6" s="112"/>
      <c r="B6" s="56"/>
      <c r="C6" s="15"/>
      <c r="D6" s="15"/>
      <c r="E6" s="16"/>
      <c r="F6" s="31"/>
      <c r="H6" s="167"/>
      <c r="I6" s="32"/>
      <c r="J6" s="33"/>
      <c r="K6" s="34"/>
      <c r="L6" s="34"/>
      <c r="M6" s="34"/>
      <c r="N6" s="34"/>
      <c r="O6" s="34"/>
      <c r="P6" s="34"/>
      <c r="Q6" s="35"/>
      <c r="R6" s="113"/>
    </row>
    <row r="7" spans="1:18" s="198" customFormat="1" ht="15.6" x14ac:dyDescent="0.25">
      <c r="A7" s="196"/>
      <c r="B7" s="197"/>
      <c r="C7" s="197"/>
      <c r="D7" s="197"/>
      <c r="E7" s="197" t="s">
        <v>26</v>
      </c>
      <c r="F7" s="197"/>
      <c r="H7" s="197"/>
      <c r="I7" s="197"/>
      <c r="J7" s="197"/>
      <c r="K7" s="197"/>
      <c r="L7" s="197"/>
      <c r="M7" s="197"/>
      <c r="N7" s="197"/>
      <c r="O7" s="197"/>
      <c r="P7" s="197"/>
      <c r="Q7" s="197"/>
      <c r="R7" s="195">
        <f>SUM(Q8:Q22)</f>
        <v>0</v>
      </c>
    </row>
    <row r="8" spans="1:18" s="17" customFormat="1" x14ac:dyDescent="0.25">
      <c r="A8" s="114"/>
      <c r="B8" s="9"/>
      <c r="C8" s="2"/>
      <c r="D8" s="2"/>
      <c r="E8" s="18"/>
      <c r="F8" s="36"/>
      <c r="H8" s="168"/>
      <c r="I8" s="37"/>
      <c r="J8" s="38"/>
      <c r="K8" s="39"/>
      <c r="L8" s="39"/>
      <c r="M8" s="39"/>
      <c r="N8" s="39"/>
      <c r="O8" s="39"/>
      <c r="P8" s="39"/>
      <c r="Q8" s="40"/>
      <c r="R8" s="115"/>
    </row>
    <row r="9" spans="1:18" s="17" customFormat="1" x14ac:dyDescent="0.25">
      <c r="A9" s="114">
        <f>IF(F9&lt;&gt;"",1+MAX($A$7:A8),"")</f>
        <v>1</v>
      </c>
      <c r="B9" s="9"/>
      <c r="C9" s="1"/>
      <c r="D9" s="1"/>
      <c r="E9" s="19" t="s">
        <v>11</v>
      </c>
      <c r="F9" s="6">
        <v>1</v>
      </c>
      <c r="H9" s="68" t="s">
        <v>34</v>
      </c>
      <c r="I9" s="7">
        <v>0</v>
      </c>
      <c r="J9" s="8">
        <f t="shared" ref="J9:J20" si="0">F9*(1+I9)</f>
        <v>1</v>
      </c>
      <c r="K9" s="41"/>
      <c r="L9" s="41">
        <f t="shared" ref="L9:L20" si="1">K9*J9</f>
        <v>0</v>
      </c>
      <c r="M9" s="41"/>
      <c r="N9" s="41">
        <f t="shared" ref="N9:N20" si="2">M9*J9</f>
        <v>0</v>
      </c>
      <c r="O9" s="41"/>
      <c r="P9" s="41">
        <f>O9*J9</f>
        <v>0</v>
      </c>
      <c r="Q9" s="42">
        <f>(K9+M9+O9)*J9</f>
        <v>0</v>
      </c>
      <c r="R9" s="115"/>
    </row>
    <row r="10" spans="1:18" s="17" customFormat="1" x14ac:dyDescent="0.25">
      <c r="A10" s="114">
        <f>IF(F10&lt;&gt;"",1+MAX($A$7:A9),"")</f>
        <v>2</v>
      </c>
      <c r="B10" s="9"/>
      <c r="C10" s="1"/>
      <c r="D10" s="1"/>
      <c r="E10" s="19" t="s">
        <v>12</v>
      </c>
      <c r="F10" s="6">
        <v>1</v>
      </c>
      <c r="H10" s="68" t="s">
        <v>34</v>
      </c>
      <c r="I10" s="7">
        <v>0</v>
      </c>
      <c r="J10" s="8">
        <f t="shared" si="0"/>
        <v>1</v>
      </c>
      <c r="K10" s="41"/>
      <c r="L10" s="41">
        <f t="shared" si="1"/>
        <v>0</v>
      </c>
      <c r="M10" s="41"/>
      <c r="N10" s="41">
        <f t="shared" si="2"/>
        <v>0</v>
      </c>
      <c r="O10" s="41"/>
      <c r="P10" s="41">
        <f>O10*J10</f>
        <v>0</v>
      </c>
      <c r="Q10" s="42">
        <f t="shared" ref="Q10:Q22" si="3">(K10+M10+O10)*J10</f>
        <v>0</v>
      </c>
      <c r="R10" s="115"/>
    </row>
    <row r="11" spans="1:18" s="17" customFormat="1" x14ac:dyDescent="0.25">
      <c r="A11" s="114">
        <f>IF(F11&lt;&gt;"",1+MAX($A$7:A10),"")</f>
        <v>3</v>
      </c>
      <c r="B11" s="9"/>
      <c r="C11" s="1"/>
      <c r="D11" s="1"/>
      <c r="E11" s="19" t="s">
        <v>13</v>
      </c>
      <c r="F11" s="6">
        <v>1</v>
      </c>
      <c r="H11" s="68" t="s">
        <v>34</v>
      </c>
      <c r="I11" s="7">
        <v>0</v>
      </c>
      <c r="J11" s="8">
        <f t="shared" si="0"/>
        <v>1</v>
      </c>
      <c r="K11" s="41"/>
      <c r="L11" s="41">
        <f t="shared" si="1"/>
        <v>0</v>
      </c>
      <c r="M11" s="41"/>
      <c r="N11" s="41">
        <f t="shared" si="2"/>
        <v>0</v>
      </c>
      <c r="O11" s="41"/>
      <c r="P11" s="41">
        <f t="shared" ref="P11:P22" si="4">O11*J11</f>
        <v>0</v>
      </c>
      <c r="Q11" s="42">
        <f t="shared" si="3"/>
        <v>0</v>
      </c>
      <c r="R11" s="115"/>
    </row>
    <row r="12" spans="1:18" s="17" customFormat="1" x14ac:dyDescent="0.25">
      <c r="A12" s="114">
        <f>IF(F12&lt;&gt;"",1+MAX($A$7:A11),"")</f>
        <v>4</v>
      </c>
      <c r="B12" s="9"/>
      <c r="C12" s="1"/>
      <c r="D12" s="1"/>
      <c r="E12" s="19" t="s">
        <v>14</v>
      </c>
      <c r="F12" s="6">
        <v>1</v>
      </c>
      <c r="H12" s="68" t="s">
        <v>34</v>
      </c>
      <c r="I12" s="7">
        <v>0</v>
      </c>
      <c r="J12" s="8">
        <f t="shared" si="0"/>
        <v>1</v>
      </c>
      <c r="K12" s="41"/>
      <c r="L12" s="41">
        <f t="shared" si="1"/>
        <v>0</v>
      </c>
      <c r="M12" s="41"/>
      <c r="N12" s="41">
        <f t="shared" si="2"/>
        <v>0</v>
      </c>
      <c r="O12" s="41"/>
      <c r="P12" s="41">
        <f t="shared" si="4"/>
        <v>0</v>
      </c>
      <c r="Q12" s="42">
        <f t="shared" si="3"/>
        <v>0</v>
      </c>
      <c r="R12" s="115"/>
    </row>
    <row r="13" spans="1:18" s="17" customFormat="1" x14ac:dyDescent="0.25">
      <c r="A13" s="114">
        <f>IF(F13&lt;&gt;"",1+MAX($A$7:A12),"")</f>
        <v>5</v>
      </c>
      <c r="B13" s="9"/>
      <c r="C13" s="1"/>
      <c r="D13" s="1"/>
      <c r="E13" s="19" t="s">
        <v>15</v>
      </c>
      <c r="F13" s="6">
        <v>1</v>
      </c>
      <c r="H13" s="68" t="s">
        <v>34</v>
      </c>
      <c r="I13" s="7">
        <v>0</v>
      </c>
      <c r="J13" s="8">
        <f t="shared" si="0"/>
        <v>1</v>
      </c>
      <c r="K13" s="41"/>
      <c r="L13" s="41">
        <f t="shared" si="1"/>
        <v>0</v>
      </c>
      <c r="M13" s="41"/>
      <c r="N13" s="41">
        <f t="shared" si="2"/>
        <v>0</v>
      </c>
      <c r="O13" s="41"/>
      <c r="P13" s="41">
        <f t="shared" si="4"/>
        <v>0</v>
      </c>
      <c r="Q13" s="42">
        <f t="shared" si="3"/>
        <v>0</v>
      </c>
      <c r="R13" s="115"/>
    </row>
    <row r="14" spans="1:18" s="17" customFormat="1" x14ac:dyDescent="0.25">
      <c r="A14" s="114">
        <f>IF(F14&lt;&gt;"",1+MAX($A$7:A13),"")</f>
        <v>6</v>
      </c>
      <c r="B14" s="9"/>
      <c r="C14" s="1"/>
      <c r="D14" s="1"/>
      <c r="E14" s="19" t="s">
        <v>16</v>
      </c>
      <c r="F14" s="6">
        <v>1</v>
      </c>
      <c r="H14" s="68" t="s">
        <v>34</v>
      </c>
      <c r="I14" s="7">
        <v>0</v>
      </c>
      <c r="J14" s="8">
        <f t="shared" si="0"/>
        <v>1</v>
      </c>
      <c r="K14" s="41"/>
      <c r="L14" s="41">
        <f t="shared" si="1"/>
        <v>0</v>
      </c>
      <c r="M14" s="41"/>
      <c r="N14" s="41">
        <f t="shared" si="2"/>
        <v>0</v>
      </c>
      <c r="O14" s="41"/>
      <c r="P14" s="41">
        <f t="shared" si="4"/>
        <v>0</v>
      </c>
      <c r="Q14" s="42">
        <f t="shared" si="3"/>
        <v>0</v>
      </c>
      <c r="R14" s="115"/>
    </row>
    <row r="15" spans="1:18" s="17" customFormat="1" x14ac:dyDescent="0.25">
      <c r="A15" s="114">
        <f>IF(F15&lt;&gt;"",1+MAX($A$7:A14),"")</f>
        <v>7</v>
      </c>
      <c r="B15" s="9"/>
      <c r="C15" s="1"/>
      <c r="D15" s="1"/>
      <c r="E15" s="19" t="s">
        <v>17</v>
      </c>
      <c r="F15" s="6">
        <v>1</v>
      </c>
      <c r="H15" s="68" t="s">
        <v>34</v>
      </c>
      <c r="I15" s="7">
        <v>0</v>
      </c>
      <c r="J15" s="8">
        <f t="shared" si="0"/>
        <v>1</v>
      </c>
      <c r="K15" s="41"/>
      <c r="L15" s="41">
        <f t="shared" si="1"/>
        <v>0</v>
      </c>
      <c r="M15" s="41"/>
      <c r="N15" s="41">
        <f t="shared" si="2"/>
        <v>0</v>
      </c>
      <c r="O15" s="41"/>
      <c r="P15" s="41">
        <f t="shared" si="4"/>
        <v>0</v>
      </c>
      <c r="Q15" s="42">
        <f t="shared" si="3"/>
        <v>0</v>
      </c>
      <c r="R15" s="115"/>
    </row>
    <row r="16" spans="1:18" s="17" customFormat="1" x14ac:dyDescent="0.25">
      <c r="A16" s="114">
        <f>IF(F16&lt;&gt;"",1+MAX($A$7:A15),"")</f>
        <v>8</v>
      </c>
      <c r="B16" s="9"/>
      <c r="C16" s="1"/>
      <c r="D16" s="1"/>
      <c r="E16" s="19" t="s">
        <v>18</v>
      </c>
      <c r="F16" s="6">
        <v>1</v>
      </c>
      <c r="H16" s="68" t="s">
        <v>34</v>
      </c>
      <c r="I16" s="7">
        <v>0</v>
      </c>
      <c r="J16" s="8">
        <f t="shared" si="0"/>
        <v>1</v>
      </c>
      <c r="K16" s="41"/>
      <c r="L16" s="41">
        <f t="shared" si="1"/>
        <v>0</v>
      </c>
      <c r="M16" s="41"/>
      <c r="N16" s="41">
        <f t="shared" si="2"/>
        <v>0</v>
      </c>
      <c r="O16" s="41"/>
      <c r="P16" s="41">
        <f t="shared" si="4"/>
        <v>0</v>
      </c>
      <c r="Q16" s="42">
        <f t="shared" si="3"/>
        <v>0</v>
      </c>
      <c r="R16" s="115"/>
    </row>
    <row r="17" spans="1:18" s="17" customFormat="1" x14ac:dyDescent="0.25">
      <c r="A17" s="114">
        <f>IF(F17&lt;&gt;"",1+MAX($A$7:A16),"")</f>
        <v>9</v>
      </c>
      <c r="B17" s="9"/>
      <c r="C17" s="1"/>
      <c r="D17" s="1"/>
      <c r="E17" s="19" t="s">
        <v>0</v>
      </c>
      <c r="F17" s="6">
        <v>1</v>
      </c>
      <c r="H17" s="68" t="s">
        <v>34</v>
      </c>
      <c r="I17" s="7">
        <v>0</v>
      </c>
      <c r="J17" s="8">
        <f t="shared" si="0"/>
        <v>1</v>
      </c>
      <c r="K17" s="41"/>
      <c r="L17" s="41">
        <f t="shared" si="1"/>
        <v>0</v>
      </c>
      <c r="M17" s="41"/>
      <c r="N17" s="41">
        <f t="shared" si="2"/>
        <v>0</v>
      </c>
      <c r="O17" s="41"/>
      <c r="P17" s="41">
        <f t="shared" si="4"/>
        <v>0</v>
      </c>
      <c r="Q17" s="42">
        <f t="shared" si="3"/>
        <v>0</v>
      </c>
      <c r="R17" s="115"/>
    </row>
    <row r="18" spans="1:18" s="17" customFormat="1" x14ac:dyDescent="0.25">
      <c r="A18" s="114">
        <f>IF(F18&lt;&gt;"",1+MAX($A$7:A17),"")</f>
        <v>10</v>
      </c>
      <c r="B18" s="9"/>
      <c r="C18" s="1"/>
      <c r="D18" s="1"/>
      <c r="E18" s="19" t="s">
        <v>19</v>
      </c>
      <c r="F18" s="6">
        <v>1</v>
      </c>
      <c r="H18" s="68" t="s">
        <v>34</v>
      </c>
      <c r="I18" s="7">
        <v>0</v>
      </c>
      <c r="J18" s="8">
        <f t="shared" si="0"/>
        <v>1</v>
      </c>
      <c r="K18" s="41"/>
      <c r="L18" s="41">
        <f t="shared" si="1"/>
        <v>0</v>
      </c>
      <c r="M18" s="41"/>
      <c r="N18" s="41">
        <f t="shared" si="2"/>
        <v>0</v>
      </c>
      <c r="O18" s="41"/>
      <c r="P18" s="41">
        <f t="shared" si="4"/>
        <v>0</v>
      </c>
      <c r="Q18" s="42">
        <f t="shared" si="3"/>
        <v>0</v>
      </c>
      <c r="R18" s="115"/>
    </row>
    <row r="19" spans="1:18" s="17" customFormat="1" x14ac:dyDescent="0.25">
      <c r="A19" s="114">
        <f>IF(F19&lt;&gt;"",1+MAX($A$7:A18),"")</f>
        <v>11</v>
      </c>
      <c r="B19" s="9"/>
      <c r="C19" s="1"/>
      <c r="D19" s="1"/>
      <c r="E19" s="19" t="s">
        <v>20</v>
      </c>
      <c r="F19" s="6">
        <v>1</v>
      </c>
      <c r="H19" s="68" t="s">
        <v>34</v>
      </c>
      <c r="I19" s="7">
        <v>0</v>
      </c>
      <c r="J19" s="8">
        <f t="shared" si="0"/>
        <v>1</v>
      </c>
      <c r="K19" s="41"/>
      <c r="L19" s="41">
        <f t="shared" si="1"/>
        <v>0</v>
      </c>
      <c r="M19" s="41"/>
      <c r="N19" s="41">
        <f t="shared" si="2"/>
        <v>0</v>
      </c>
      <c r="O19" s="41"/>
      <c r="P19" s="41">
        <f t="shared" si="4"/>
        <v>0</v>
      </c>
      <c r="Q19" s="42">
        <f t="shared" si="3"/>
        <v>0</v>
      </c>
      <c r="R19" s="115"/>
    </row>
    <row r="20" spans="1:18" s="17" customFormat="1" x14ac:dyDescent="0.25">
      <c r="A20" s="114">
        <f>IF(F20&lt;&gt;"",1+MAX($A$7:A19),"")</f>
        <v>12</v>
      </c>
      <c r="B20" s="9"/>
      <c r="C20" s="1"/>
      <c r="D20" s="1"/>
      <c r="E20" s="19" t="s">
        <v>21</v>
      </c>
      <c r="F20" s="6">
        <v>1</v>
      </c>
      <c r="H20" s="68" t="s">
        <v>34</v>
      </c>
      <c r="I20" s="7">
        <v>0</v>
      </c>
      <c r="J20" s="8">
        <f t="shared" si="0"/>
        <v>1</v>
      </c>
      <c r="K20" s="41"/>
      <c r="L20" s="41">
        <f t="shared" si="1"/>
        <v>0</v>
      </c>
      <c r="M20" s="41"/>
      <c r="N20" s="41">
        <f t="shared" si="2"/>
        <v>0</v>
      </c>
      <c r="O20" s="41"/>
      <c r="P20" s="41">
        <f t="shared" si="4"/>
        <v>0</v>
      </c>
      <c r="Q20" s="42">
        <f t="shared" si="3"/>
        <v>0</v>
      </c>
      <c r="R20" s="115"/>
    </row>
    <row r="21" spans="1:18" s="17" customFormat="1" ht="30" x14ac:dyDescent="0.25">
      <c r="A21" s="114">
        <f>IF(F21&lt;&gt;"",1+MAX($A$7:A20),"")</f>
        <v>13</v>
      </c>
      <c r="B21" s="9" t="s">
        <v>795</v>
      </c>
      <c r="C21" s="1"/>
      <c r="D21" s="1"/>
      <c r="E21" s="3" t="s">
        <v>47</v>
      </c>
      <c r="F21" s="6">
        <v>1</v>
      </c>
      <c r="H21" s="68" t="s">
        <v>34</v>
      </c>
      <c r="I21" s="7">
        <v>0</v>
      </c>
      <c r="J21" s="8">
        <f>F21*(1+I21)</f>
        <v>1</v>
      </c>
      <c r="K21" s="41"/>
      <c r="L21" s="41">
        <f>K21*J21</f>
        <v>0</v>
      </c>
      <c r="M21" s="41"/>
      <c r="N21" s="41">
        <f>M21*J21</f>
        <v>0</v>
      </c>
      <c r="O21" s="41"/>
      <c r="P21" s="41">
        <f t="shared" si="4"/>
        <v>0</v>
      </c>
      <c r="Q21" s="42">
        <f t="shared" si="3"/>
        <v>0</v>
      </c>
      <c r="R21" s="115"/>
    </row>
    <row r="22" spans="1:18" s="17" customFormat="1" x14ac:dyDescent="0.25">
      <c r="A22" s="114">
        <f>IF(F22&lt;&gt;"",1+MAX($A$7:A21),"")</f>
        <v>14</v>
      </c>
      <c r="B22" s="9" t="s">
        <v>795</v>
      </c>
      <c r="C22" s="5"/>
      <c r="D22" s="5"/>
      <c r="E22" s="25" t="s">
        <v>819</v>
      </c>
      <c r="F22" s="43">
        <v>7442</v>
      </c>
      <c r="G22" s="17">
        <f>122*61</f>
        <v>7442</v>
      </c>
      <c r="H22" s="68" t="s">
        <v>41</v>
      </c>
      <c r="I22" s="7">
        <v>0</v>
      </c>
      <c r="J22" s="8">
        <f t="shared" ref="J22" si="5">F22*(1+I22)</f>
        <v>7442</v>
      </c>
      <c r="K22" s="41"/>
      <c r="L22" s="41">
        <f t="shared" ref="L22" si="6">K22*J22</f>
        <v>0</v>
      </c>
      <c r="M22" s="41"/>
      <c r="N22" s="41">
        <f t="shared" ref="N22" si="7">M22*J22</f>
        <v>0</v>
      </c>
      <c r="O22" s="41"/>
      <c r="P22" s="41">
        <f t="shared" si="4"/>
        <v>0</v>
      </c>
      <c r="Q22" s="42">
        <f t="shared" si="3"/>
        <v>0</v>
      </c>
      <c r="R22" s="115"/>
    </row>
    <row r="23" spans="1:18" s="17" customFormat="1" x14ac:dyDescent="0.25">
      <c r="A23" s="114" t="str">
        <f>IF(F23&lt;&gt;"",1+MAX($A$7:A22),"")</f>
        <v/>
      </c>
      <c r="B23" s="59"/>
      <c r="C23" s="5"/>
      <c r="D23" s="5"/>
      <c r="E23" s="25"/>
      <c r="F23" s="6"/>
      <c r="H23" s="68"/>
      <c r="I23" s="7"/>
      <c r="J23" s="8"/>
      <c r="K23" s="41"/>
      <c r="L23" s="41"/>
      <c r="M23" s="41"/>
      <c r="N23" s="41"/>
      <c r="O23" s="41"/>
      <c r="P23" s="41"/>
      <c r="Q23" s="42"/>
      <c r="R23" s="115"/>
    </row>
    <row r="24" spans="1:18" s="200" customFormat="1" ht="52.2" x14ac:dyDescent="0.25">
      <c r="A24" s="199" t="str">
        <f>IF(F24&lt;&gt;"",1+MAX($A$7:A37),"")</f>
        <v/>
      </c>
      <c r="B24" s="199"/>
      <c r="C24" s="199"/>
      <c r="D24" s="199" t="s">
        <v>1113</v>
      </c>
      <c r="E24" s="199" t="s">
        <v>1112</v>
      </c>
      <c r="F24" s="199"/>
      <c r="H24" s="199"/>
      <c r="I24" s="199"/>
      <c r="J24" s="199"/>
      <c r="K24" s="199"/>
      <c r="L24" s="199"/>
      <c r="M24" s="199"/>
      <c r="N24" s="199"/>
      <c r="O24" s="199"/>
      <c r="P24" s="199"/>
      <c r="Q24" s="199"/>
      <c r="R24" s="201">
        <f>SUM(Q25:Q848)</f>
        <v>0</v>
      </c>
    </row>
    <row r="25" spans="1:18" s="17" customFormat="1" x14ac:dyDescent="0.25">
      <c r="A25" s="114" t="str">
        <f>IF(F25&lt;&gt;"",1+MAX($A$7:A24),"")</f>
        <v/>
      </c>
      <c r="B25" s="10"/>
      <c r="C25" s="5"/>
      <c r="D25" s="5"/>
      <c r="E25" s="4"/>
      <c r="F25" s="11"/>
      <c r="H25" s="68"/>
      <c r="I25" s="7"/>
      <c r="J25" s="8"/>
      <c r="K25" s="41"/>
      <c r="L25" s="41"/>
      <c r="M25" s="41"/>
      <c r="N25" s="41"/>
      <c r="O25" s="41"/>
      <c r="P25" s="41"/>
      <c r="Q25" s="42"/>
      <c r="R25" s="115"/>
    </row>
    <row r="26" spans="1:18" s="198" customFormat="1" ht="15.6" x14ac:dyDescent="0.25">
      <c r="A26" s="196" t="str">
        <f>IF(F26&lt;&gt;"",1+MAX($A$7:A25),"")</f>
        <v/>
      </c>
      <c r="B26" s="197"/>
      <c r="C26" s="197"/>
      <c r="D26" s="197"/>
      <c r="E26" s="197" t="s">
        <v>94</v>
      </c>
      <c r="F26" s="197"/>
      <c r="H26" s="197"/>
      <c r="I26" s="197"/>
      <c r="J26" s="197"/>
      <c r="K26" s="197"/>
      <c r="L26" s="197"/>
      <c r="M26" s="197"/>
      <c r="N26" s="197"/>
      <c r="O26" s="197"/>
      <c r="P26" s="197"/>
      <c r="Q26" s="197"/>
      <c r="R26" s="195">
        <f>SUM(Q27:Q45)</f>
        <v>0</v>
      </c>
    </row>
    <row r="27" spans="1:18" s="17" customFormat="1" x14ac:dyDescent="0.25">
      <c r="A27" s="114" t="str">
        <f>IF(F27&lt;&gt;"",1+MAX($A$7:A26),"")</f>
        <v/>
      </c>
      <c r="B27" s="10"/>
      <c r="C27" s="5"/>
      <c r="D27" s="5"/>
      <c r="E27" s="4"/>
      <c r="F27" s="11"/>
      <c r="H27" s="68"/>
      <c r="I27" s="7"/>
      <c r="J27" s="8"/>
      <c r="K27" s="41"/>
      <c r="L27" s="41"/>
      <c r="M27" s="41"/>
      <c r="N27" s="41"/>
      <c r="O27" s="41"/>
      <c r="P27" s="41"/>
      <c r="Q27" s="42"/>
      <c r="R27" s="115"/>
    </row>
    <row r="28" spans="1:18" s="17" customFormat="1" x14ac:dyDescent="0.25">
      <c r="A28" s="114" t="str">
        <f>IF(F28&lt;&gt;"",1+MAX($A$7:A27),"")</f>
        <v/>
      </c>
      <c r="B28" s="10"/>
      <c r="C28" s="60"/>
      <c r="D28" s="60" t="s">
        <v>49</v>
      </c>
      <c r="E28" s="21" t="s">
        <v>95</v>
      </c>
      <c r="F28" s="11"/>
      <c r="H28" s="68"/>
      <c r="I28" s="7"/>
      <c r="J28" s="8"/>
      <c r="K28" s="41"/>
      <c r="L28" s="41"/>
      <c r="M28" s="41"/>
      <c r="N28" s="41"/>
      <c r="O28" s="41"/>
      <c r="P28" s="41"/>
      <c r="Q28" s="42"/>
      <c r="R28" s="115"/>
    </row>
    <row r="29" spans="1:18" s="17" customFormat="1" x14ac:dyDescent="0.25">
      <c r="A29" s="114">
        <f>IF(F29&lt;&gt;"",1+MAX($A$7:A28),"")</f>
        <v>15</v>
      </c>
      <c r="B29" s="10" t="s">
        <v>890</v>
      </c>
      <c r="C29" s="60" t="s">
        <v>891</v>
      </c>
      <c r="D29" s="60"/>
      <c r="E29" s="25" t="s">
        <v>889</v>
      </c>
      <c r="F29" s="11">
        <v>0.6</v>
      </c>
      <c r="G29" s="17">
        <f>4*4*1/27</f>
        <v>0.59259259259259256</v>
      </c>
      <c r="H29" s="68" t="s">
        <v>281</v>
      </c>
      <c r="I29" s="7">
        <v>0</v>
      </c>
      <c r="J29" s="8">
        <f t="shared" ref="J29:J32" si="8">F29*(1+I29)</f>
        <v>0.6</v>
      </c>
      <c r="K29" s="41"/>
      <c r="L29" s="41">
        <f t="shared" ref="L29:L32" si="9">K29*J29</f>
        <v>0</v>
      </c>
      <c r="M29" s="41"/>
      <c r="N29" s="41">
        <f t="shared" ref="N29:N32" si="10">M29*J29</f>
        <v>0</v>
      </c>
      <c r="O29" s="41"/>
      <c r="P29" s="41">
        <f t="shared" ref="P29:P32" si="11">O29*J29</f>
        <v>0</v>
      </c>
      <c r="Q29" s="42">
        <f t="shared" ref="Q29:Q32" si="12">(K29+M29+O29)*J29</f>
        <v>0</v>
      </c>
      <c r="R29" s="115"/>
    </row>
    <row r="30" spans="1:18" s="17" customFormat="1" x14ac:dyDescent="0.25">
      <c r="A30" s="114">
        <f>IF(F30&lt;&gt;"",1+MAX($A$7:A29),"")</f>
        <v>16</v>
      </c>
      <c r="B30" s="10" t="s">
        <v>890</v>
      </c>
      <c r="C30" s="60" t="s">
        <v>891</v>
      </c>
      <c r="D30" s="60"/>
      <c r="E30" s="20" t="s">
        <v>892</v>
      </c>
      <c r="F30" s="11">
        <v>0.4</v>
      </c>
      <c r="G30" s="17">
        <f>2.67*2.67*1.34/27</f>
        <v>0.35380466666666666</v>
      </c>
      <c r="H30" s="68" t="s">
        <v>281</v>
      </c>
      <c r="I30" s="7">
        <v>0</v>
      </c>
      <c r="J30" s="8">
        <f t="shared" si="8"/>
        <v>0.4</v>
      </c>
      <c r="K30" s="41"/>
      <c r="L30" s="41">
        <f t="shared" si="9"/>
        <v>0</v>
      </c>
      <c r="M30" s="41"/>
      <c r="N30" s="41">
        <f t="shared" si="10"/>
        <v>0</v>
      </c>
      <c r="O30" s="41"/>
      <c r="P30" s="41">
        <f t="shared" si="11"/>
        <v>0</v>
      </c>
      <c r="Q30" s="42">
        <f t="shared" si="12"/>
        <v>0</v>
      </c>
      <c r="R30" s="115"/>
    </row>
    <row r="31" spans="1:18" s="17" customFormat="1" x14ac:dyDescent="0.25">
      <c r="A31" s="114">
        <f>IF(F31&lt;&gt;"",1+MAX($A$7:A30),"")</f>
        <v>17</v>
      </c>
      <c r="B31" s="10" t="s">
        <v>890</v>
      </c>
      <c r="C31" s="60" t="s">
        <v>891</v>
      </c>
      <c r="D31" s="5"/>
      <c r="E31" s="25" t="s">
        <v>893</v>
      </c>
      <c r="F31" s="11">
        <v>0.7</v>
      </c>
      <c r="G31" s="17">
        <f>1.34*1.34*10/27</f>
        <v>0.6650370370370372</v>
      </c>
      <c r="H31" s="68" t="s">
        <v>281</v>
      </c>
      <c r="I31" s="7">
        <v>0</v>
      </c>
      <c r="J31" s="8">
        <f t="shared" si="8"/>
        <v>0.7</v>
      </c>
      <c r="K31" s="41"/>
      <c r="L31" s="41">
        <f t="shared" si="9"/>
        <v>0</v>
      </c>
      <c r="M31" s="41"/>
      <c r="N31" s="41">
        <f t="shared" si="10"/>
        <v>0</v>
      </c>
      <c r="O31" s="41"/>
      <c r="P31" s="41">
        <f t="shared" si="11"/>
        <v>0</v>
      </c>
      <c r="Q31" s="42">
        <f t="shared" si="12"/>
        <v>0</v>
      </c>
      <c r="R31" s="115"/>
    </row>
    <row r="32" spans="1:18" s="17" customFormat="1" x14ac:dyDescent="0.25">
      <c r="A32" s="114">
        <f>IF(F32&lt;&gt;"",1+MAX($A$7:A31),"")</f>
        <v>18</v>
      </c>
      <c r="B32" s="10" t="s">
        <v>890</v>
      </c>
      <c r="C32" s="5" t="s">
        <v>895</v>
      </c>
      <c r="D32" s="5"/>
      <c r="E32" s="3" t="s">
        <v>894</v>
      </c>
      <c r="F32" s="11">
        <v>46.6</v>
      </c>
      <c r="G32" s="17">
        <f>4*1*314/27</f>
        <v>46.518518518518519</v>
      </c>
      <c r="H32" s="68" t="s">
        <v>281</v>
      </c>
      <c r="I32" s="7">
        <v>0</v>
      </c>
      <c r="J32" s="8">
        <f t="shared" si="8"/>
        <v>46.6</v>
      </c>
      <c r="K32" s="41"/>
      <c r="L32" s="41">
        <f t="shared" si="9"/>
        <v>0</v>
      </c>
      <c r="M32" s="41"/>
      <c r="N32" s="41">
        <f t="shared" si="10"/>
        <v>0</v>
      </c>
      <c r="O32" s="41"/>
      <c r="P32" s="41">
        <f t="shared" si="11"/>
        <v>0</v>
      </c>
      <c r="Q32" s="42">
        <f t="shared" si="12"/>
        <v>0</v>
      </c>
      <c r="R32" s="115"/>
    </row>
    <row r="33" spans="1:18" s="17" customFormat="1" x14ac:dyDescent="0.25">
      <c r="A33" s="114">
        <f>IF(F33&lt;&gt;"",1+MAX($A$7:A32),"")</f>
        <v>19</v>
      </c>
      <c r="B33" s="10" t="s">
        <v>890</v>
      </c>
      <c r="C33" s="5" t="s">
        <v>897</v>
      </c>
      <c r="D33" s="5"/>
      <c r="E33" s="20" t="s">
        <v>896</v>
      </c>
      <c r="F33" s="11">
        <v>6</v>
      </c>
      <c r="G33" s="17">
        <f>3.167*1*49/27</f>
        <v>5.7475185185185182</v>
      </c>
      <c r="H33" s="68" t="s">
        <v>281</v>
      </c>
      <c r="I33" s="7">
        <v>0</v>
      </c>
      <c r="J33" s="8">
        <f t="shared" ref="J33:J37" si="13">F33*(1+I33)</f>
        <v>6</v>
      </c>
      <c r="K33" s="41"/>
      <c r="L33" s="41">
        <f t="shared" ref="L33:L37" si="14">K33*J33</f>
        <v>0</v>
      </c>
      <c r="M33" s="41"/>
      <c r="N33" s="41">
        <f t="shared" ref="N33:N37" si="15">M33*J33</f>
        <v>0</v>
      </c>
      <c r="O33" s="41"/>
      <c r="P33" s="41">
        <f t="shared" ref="P33:P37" si="16">O33*J33</f>
        <v>0</v>
      </c>
      <c r="Q33" s="42">
        <f t="shared" ref="Q33:Q37" si="17">(K33+M33+O33)*J33</f>
        <v>0</v>
      </c>
      <c r="R33" s="115"/>
    </row>
    <row r="34" spans="1:18" s="17" customFormat="1" x14ac:dyDescent="0.25">
      <c r="A34" s="114">
        <f>IF(F34&lt;&gt;"",1+MAX($A$7:A33),"")</f>
        <v>20</v>
      </c>
      <c r="B34" s="10" t="s">
        <v>890</v>
      </c>
      <c r="C34" s="5" t="s">
        <v>897</v>
      </c>
      <c r="D34" s="5"/>
      <c r="E34" s="25" t="s">
        <v>898</v>
      </c>
      <c r="F34" s="11">
        <v>4</v>
      </c>
      <c r="G34" s="17">
        <f>3*1*35/27</f>
        <v>3.8888888888888888</v>
      </c>
      <c r="H34" s="68" t="s">
        <v>281</v>
      </c>
      <c r="I34" s="7">
        <v>0</v>
      </c>
      <c r="J34" s="8">
        <f t="shared" si="13"/>
        <v>4</v>
      </c>
      <c r="K34" s="41"/>
      <c r="L34" s="41">
        <f t="shared" si="14"/>
        <v>0</v>
      </c>
      <c r="M34" s="41"/>
      <c r="N34" s="41">
        <f t="shared" si="15"/>
        <v>0</v>
      </c>
      <c r="O34" s="41"/>
      <c r="P34" s="41">
        <f t="shared" si="16"/>
        <v>0</v>
      </c>
      <c r="Q34" s="42">
        <f t="shared" si="17"/>
        <v>0</v>
      </c>
      <c r="R34" s="115"/>
    </row>
    <row r="35" spans="1:18" s="17" customFormat="1" x14ac:dyDescent="0.25">
      <c r="A35" s="114">
        <f>IF(F35&lt;&gt;"",1+MAX($A$7:A34),"")</f>
        <v>21</v>
      </c>
      <c r="B35" s="10" t="s">
        <v>890</v>
      </c>
      <c r="C35" s="5" t="s">
        <v>897</v>
      </c>
      <c r="D35" s="5"/>
      <c r="E35" s="25" t="s">
        <v>901</v>
      </c>
      <c r="F35" s="11">
        <v>3.5</v>
      </c>
      <c r="G35" s="17">
        <f>0.67*1.5*89/27</f>
        <v>3.3127777777777783</v>
      </c>
      <c r="H35" s="68" t="s">
        <v>281</v>
      </c>
      <c r="I35" s="7">
        <v>0</v>
      </c>
      <c r="J35" s="8">
        <f t="shared" si="13"/>
        <v>3.5</v>
      </c>
      <c r="K35" s="41"/>
      <c r="L35" s="41">
        <f t="shared" si="14"/>
        <v>0</v>
      </c>
      <c r="M35" s="41"/>
      <c r="N35" s="41">
        <f t="shared" si="15"/>
        <v>0</v>
      </c>
      <c r="O35" s="41"/>
      <c r="P35" s="41">
        <f t="shared" si="16"/>
        <v>0</v>
      </c>
      <c r="Q35" s="42">
        <f t="shared" si="17"/>
        <v>0</v>
      </c>
      <c r="R35" s="115"/>
    </row>
    <row r="36" spans="1:18" s="17" customFormat="1" x14ac:dyDescent="0.25">
      <c r="A36" s="114">
        <f>IF(F36&lt;&gt;"",1+MAX($A$7:A35),"")</f>
        <v>22</v>
      </c>
      <c r="B36" s="10" t="s">
        <v>890</v>
      </c>
      <c r="C36" s="5" t="s">
        <v>895</v>
      </c>
      <c r="E36" s="25" t="s">
        <v>902</v>
      </c>
      <c r="F36" s="11">
        <v>26</v>
      </c>
      <c r="G36" s="17">
        <f>2.22*314/27</f>
        <v>25.817777777777778</v>
      </c>
      <c r="H36" s="68" t="s">
        <v>281</v>
      </c>
      <c r="I36" s="7">
        <v>0</v>
      </c>
      <c r="J36" s="8">
        <f t="shared" si="13"/>
        <v>26</v>
      </c>
      <c r="K36" s="41"/>
      <c r="L36" s="41">
        <f t="shared" si="14"/>
        <v>0</v>
      </c>
      <c r="M36" s="41"/>
      <c r="N36" s="41">
        <f t="shared" si="15"/>
        <v>0</v>
      </c>
      <c r="O36" s="41"/>
      <c r="P36" s="41">
        <f t="shared" si="16"/>
        <v>0</v>
      </c>
      <c r="Q36" s="42">
        <f t="shared" si="17"/>
        <v>0</v>
      </c>
      <c r="R36" s="115"/>
    </row>
    <row r="37" spans="1:18" s="17" customFormat="1" x14ac:dyDescent="0.25">
      <c r="A37" s="114">
        <f>IF(F37&lt;&gt;"",1+MAX($A$7:A36),"")</f>
        <v>23</v>
      </c>
      <c r="B37" s="10" t="s">
        <v>890</v>
      </c>
      <c r="C37" s="5" t="s">
        <v>904</v>
      </c>
      <c r="D37" s="5"/>
      <c r="E37" s="3" t="s">
        <v>903</v>
      </c>
      <c r="F37" s="11">
        <v>12</v>
      </c>
      <c r="G37" s="17">
        <f>40.5*8/27</f>
        <v>12</v>
      </c>
      <c r="H37" s="68" t="s">
        <v>281</v>
      </c>
      <c r="I37" s="7">
        <v>0</v>
      </c>
      <c r="J37" s="8">
        <f t="shared" si="13"/>
        <v>12</v>
      </c>
      <c r="K37" s="41"/>
      <c r="L37" s="41">
        <f t="shared" si="14"/>
        <v>0</v>
      </c>
      <c r="M37" s="41"/>
      <c r="N37" s="41">
        <f t="shared" si="15"/>
        <v>0</v>
      </c>
      <c r="O37" s="41"/>
      <c r="P37" s="41">
        <f t="shared" si="16"/>
        <v>0</v>
      </c>
      <c r="Q37" s="42">
        <f t="shared" si="17"/>
        <v>0</v>
      </c>
      <c r="R37" s="115"/>
    </row>
    <row r="38" spans="1:18" s="17" customFormat="1" ht="60" x14ac:dyDescent="0.25">
      <c r="A38" s="114">
        <f>IF(F38&lt;&gt;"",1+MAX($A$7:A37),"")</f>
        <v>24</v>
      </c>
      <c r="B38" s="10" t="s">
        <v>905</v>
      </c>
      <c r="C38" s="5" t="s">
        <v>906</v>
      </c>
      <c r="D38" s="5"/>
      <c r="E38" s="20" t="s">
        <v>907</v>
      </c>
      <c r="F38" s="11">
        <v>2485</v>
      </c>
      <c r="G38" s="17">
        <f>2585*0.5/27</f>
        <v>47.870370370370374</v>
      </c>
      <c r="H38" s="68" t="s">
        <v>41</v>
      </c>
      <c r="I38" s="7">
        <v>0</v>
      </c>
      <c r="J38" s="8">
        <f t="shared" ref="J38:J39" si="18">F38*(1+I38)</f>
        <v>2485</v>
      </c>
      <c r="K38" s="41"/>
      <c r="L38" s="41">
        <f t="shared" ref="L38:L39" si="19">K38*J38</f>
        <v>0</v>
      </c>
      <c r="M38" s="41"/>
      <c r="N38" s="41">
        <f t="shared" ref="N38:N39" si="20">M38*J38</f>
        <v>0</v>
      </c>
      <c r="O38" s="41"/>
      <c r="P38" s="41">
        <f t="shared" ref="P38:P39" si="21">O38*J38</f>
        <v>0</v>
      </c>
      <c r="Q38" s="42">
        <f t="shared" ref="Q38:Q39" si="22">(K38+M38+O38)*J38</f>
        <v>0</v>
      </c>
      <c r="R38" s="115"/>
    </row>
    <row r="39" spans="1:18" s="17" customFormat="1" ht="60" x14ac:dyDescent="0.25">
      <c r="A39" s="114">
        <f>IF(F39&lt;&gt;"",1+MAX($A$7:A38),"")</f>
        <v>25</v>
      </c>
      <c r="B39" s="10" t="s">
        <v>905</v>
      </c>
      <c r="C39" s="5" t="s">
        <v>906</v>
      </c>
      <c r="D39" s="5"/>
      <c r="E39" s="20" t="s">
        <v>908</v>
      </c>
      <c r="F39" s="11">
        <v>1280</v>
      </c>
      <c r="G39" s="17">
        <f>(1280*0.83+2.07*239)/27</f>
        <v>57.671481481481479</v>
      </c>
      <c r="H39" s="68" t="s">
        <v>41</v>
      </c>
      <c r="I39" s="7">
        <v>0</v>
      </c>
      <c r="J39" s="8">
        <f t="shared" si="18"/>
        <v>1280</v>
      </c>
      <c r="K39" s="41"/>
      <c r="L39" s="41">
        <f t="shared" si="19"/>
        <v>0</v>
      </c>
      <c r="M39" s="41"/>
      <c r="N39" s="41">
        <f t="shared" si="20"/>
        <v>0</v>
      </c>
      <c r="O39" s="41"/>
      <c r="P39" s="41">
        <f t="shared" si="21"/>
        <v>0</v>
      </c>
      <c r="Q39" s="42">
        <f t="shared" si="22"/>
        <v>0</v>
      </c>
      <c r="R39" s="115"/>
    </row>
    <row r="40" spans="1:18" s="17" customFormat="1" x14ac:dyDescent="0.25">
      <c r="A40" s="114">
        <f>IF(F40&lt;&gt;"",1+MAX($A$7:A39),"")</f>
        <v>26</v>
      </c>
      <c r="B40" s="10" t="s">
        <v>905</v>
      </c>
      <c r="C40" s="5" t="s">
        <v>904</v>
      </c>
      <c r="D40" s="5"/>
      <c r="E40" s="20" t="s">
        <v>909</v>
      </c>
      <c r="F40" s="11">
        <v>35</v>
      </c>
      <c r="G40" s="17">
        <f>(607*0.67+9.77*53.86)/27</f>
        <v>34.551933333333331</v>
      </c>
      <c r="H40" s="68" t="s">
        <v>281</v>
      </c>
      <c r="I40" s="7">
        <v>0</v>
      </c>
      <c r="J40" s="8">
        <f t="shared" ref="J40:J44" si="23">F40*(1+I40)</f>
        <v>35</v>
      </c>
      <c r="K40" s="41"/>
      <c r="L40" s="41">
        <f t="shared" ref="L40:L44" si="24">K40*J40</f>
        <v>0</v>
      </c>
      <c r="M40" s="41"/>
      <c r="N40" s="41">
        <f t="shared" ref="N40:N44" si="25">M40*J40</f>
        <v>0</v>
      </c>
      <c r="O40" s="41"/>
      <c r="P40" s="41">
        <f t="shared" ref="P40:P44" si="26">O40*J40</f>
        <v>0</v>
      </c>
      <c r="Q40" s="42">
        <f t="shared" ref="Q40:Q44" si="27">(K40+M40+O40)*J40</f>
        <v>0</v>
      </c>
      <c r="R40" s="115"/>
    </row>
    <row r="41" spans="1:18" s="17" customFormat="1" x14ac:dyDescent="0.25">
      <c r="A41" s="114">
        <f>IF(F41&lt;&gt;"",1+MAX($A$7:A40),"")</f>
        <v>27</v>
      </c>
      <c r="B41" s="10" t="s">
        <v>905</v>
      </c>
      <c r="C41" s="5" t="s">
        <v>912</v>
      </c>
      <c r="D41" s="5"/>
      <c r="E41" s="25" t="s">
        <v>917</v>
      </c>
      <c r="F41" s="11">
        <v>0.6</v>
      </c>
      <c r="G41" s="17">
        <f>49*0.34/27</f>
        <v>0.61703703703703705</v>
      </c>
      <c r="H41" s="68" t="s">
        <v>281</v>
      </c>
      <c r="I41" s="7">
        <v>0</v>
      </c>
      <c r="J41" s="8">
        <f t="shared" ref="J41" si="28">F41*(1+I41)</f>
        <v>0.6</v>
      </c>
      <c r="K41" s="41"/>
      <c r="L41" s="41">
        <f t="shared" ref="L41" si="29">K41*J41</f>
        <v>0</v>
      </c>
      <c r="M41" s="41"/>
      <c r="N41" s="41">
        <f t="shared" ref="N41" si="30">M41*J41</f>
        <v>0</v>
      </c>
      <c r="O41" s="41"/>
      <c r="P41" s="41">
        <f t="shared" ref="P41" si="31">O41*J41</f>
        <v>0</v>
      </c>
      <c r="Q41" s="42">
        <f t="shared" ref="Q41" si="32">(K41+M41+O41)*J41</f>
        <v>0</v>
      </c>
      <c r="R41" s="115"/>
    </row>
    <row r="42" spans="1:18" s="17" customFormat="1" x14ac:dyDescent="0.25">
      <c r="A42" s="114">
        <f>IF(F42&lt;&gt;"",1+MAX($A$7:A41),"")</f>
        <v>28</v>
      </c>
      <c r="B42" s="10" t="s">
        <v>905</v>
      </c>
      <c r="C42" s="5" t="s">
        <v>912</v>
      </c>
      <c r="D42" s="5"/>
      <c r="E42" s="25" t="s">
        <v>918</v>
      </c>
      <c r="F42" s="11">
        <v>1</v>
      </c>
      <c r="G42" s="17">
        <f>36*0.5/27</f>
        <v>0.66666666666666663</v>
      </c>
      <c r="H42" s="68" t="s">
        <v>281</v>
      </c>
      <c r="I42" s="7">
        <v>0</v>
      </c>
      <c r="J42" s="8">
        <f t="shared" si="23"/>
        <v>1</v>
      </c>
      <c r="K42" s="41"/>
      <c r="L42" s="41">
        <f t="shared" si="24"/>
        <v>0</v>
      </c>
      <c r="M42" s="41"/>
      <c r="N42" s="41">
        <f t="shared" si="25"/>
        <v>0</v>
      </c>
      <c r="O42" s="41"/>
      <c r="P42" s="41">
        <f t="shared" si="26"/>
        <v>0</v>
      </c>
      <c r="Q42" s="42">
        <f t="shared" si="27"/>
        <v>0</v>
      </c>
      <c r="R42" s="115"/>
    </row>
    <row r="43" spans="1:18" s="17" customFormat="1" x14ac:dyDescent="0.25">
      <c r="A43" s="114">
        <f>IF(F43&lt;&gt;"",1+MAX($A$7:A42),"")</f>
        <v>29</v>
      </c>
      <c r="B43" s="10" t="s">
        <v>905</v>
      </c>
      <c r="C43" s="5" t="s">
        <v>914</v>
      </c>
      <c r="D43" s="5"/>
      <c r="E43" s="20" t="s">
        <v>913</v>
      </c>
      <c r="F43" s="11">
        <v>4</v>
      </c>
      <c r="G43" s="17">
        <f>0.67*3.83*38/27</f>
        <v>3.6115481481481484</v>
      </c>
      <c r="H43" s="68" t="s">
        <v>281</v>
      </c>
      <c r="I43" s="7">
        <v>0</v>
      </c>
      <c r="J43" s="8">
        <f t="shared" si="23"/>
        <v>4</v>
      </c>
      <c r="K43" s="41"/>
      <c r="L43" s="41">
        <f t="shared" si="24"/>
        <v>0</v>
      </c>
      <c r="M43" s="41"/>
      <c r="N43" s="41">
        <f t="shared" si="25"/>
        <v>0</v>
      </c>
      <c r="O43" s="41"/>
      <c r="P43" s="41">
        <f t="shared" si="26"/>
        <v>0</v>
      </c>
      <c r="Q43" s="42">
        <f t="shared" si="27"/>
        <v>0</v>
      </c>
      <c r="R43" s="115"/>
    </row>
    <row r="44" spans="1:18" s="17" customFormat="1" x14ac:dyDescent="0.25">
      <c r="A44" s="114">
        <f>IF(F44&lt;&gt;"",1+MAX($A$7:A43),"")</f>
        <v>30</v>
      </c>
      <c r="B44" s="10" t="s">
        <v>905</v>
      </c>
      <c r="C44" s="5" t="s">
        <v>915</v>
      </c>
      <c r="D44" s="5"/>
      <c r="E44" s="25" t="s">
        <v>916</v>
      </c>
      <c r="F44" s="11">
        <v>97</v>
      </c>
      <c r="G44" s="17">
        <f>(4292*0.5+0.67*0.83*848)/27</f>
        <v>96.947140740740736</v>
      </c>
      <c r="H44" s="68" t="s">
        <v>281</v>
      </c>
      <c r="I44" s="7">
        <v>0</v>
      </c>
      <c r="J44" s="8">
        <f t="shared" si="23"/>
        <v>97</v>
      </c>
      <c r="K44" s="41"/>
      <c r="L44" s="41">
        <f t="shared" si="24"/>
        <v>0</v>
      </c>
      <c r="M44" s="41"/>
      <c r="N44" s="41">
        <f t="shared" si="25"/>
        <v>0</v>
      </c>
      <c r="O44" s="41"/>
      <c r="P44" s="41">
        <f t="shared" si="26"/>
        <v>0</v>
      </c>
      <c r="Q44" s="42">
        <f t="shared" si="27"/>
        <v>0</v>
      </c>
      <c r="R44" s="115"/>
    </row>
    <row r="45" spans="1:18" s="17" customFormat="1" x14ac:dyDescent="0.25">
      <c r="A45" s="114" t="str">
        <f>IF(F45&lt;&gt;"",1+MAX($A$7:A44),"")</f>
        <v/>
      </c>
      <c r="B45" s="10"/>
      <c r="C45" s="5"/>
      <c r="D45" s="5"/>
      <c r="E45" s="20"/>
      <c r="F45" s="11"/>
      <c r="H45" s="68"/>
      <c r="I45" s="7"/>
      <c r="J45" s="8"/>
      <c r="K45" s="41"/>
      <c r="L45" s="41"/>
      <c r="M45" s="41"/>
      <c r="N45" s="41"/>
      <c r="O45" s="41"/>
      <c r="P45" s="41"/>
      <c r="Q45" s="42"/>
      <c r="R45" s="115"/>
    </row>
    <row r="46" spans="1:18" s="198" customFormat="1" ht="15.6" x14ac:dyDescent="0.25">
      <c r="A46" s="196" t="str">
        <f>IF(F46&lt;&gt;"",1+MAX($A$7:A45),"")</f>
        <v/>
      </c>
      <c r="B46" s="197"/>
      <c r="C46" s="197"/>
      <c r="D46" s="197"/>
      <c r="E46" s="197" t="s">
        <v>37</v>
      </c>
      <c r="F46" s="197"/>
      <c r="H46" s="197"/>
      <c r="I46" s="197"/>
      <c r="J46" s="197"/>
      <c r="K46" s="197"/>
      <c r="L46" s="197"/>
      <c r="M46" s="197"/>
      <c r="N46" s="197"/>
      <c r="O46" s="197"/>
      <c r="P46" s="197"/>
      <c r="Q46" s="197"/>
      <c r="R46" s="195">
        <f>SUM(Q47:Q58)</f>
        <v>0</v>
      </c>
    </row>
    <row r="47" spans="1:18" s="17" customFormat="1" x14ac:dyDescent="0.25">
      <c r="A47" s="114" t="str">
        <f>IF(F47&lt;&gt;"",1+MAX($A$7:A46),"")</f>
        <v/>
      </c>
      <c r="B47" s="10"/>
      <c r="C47" s="5"/>
      <c r="D47" s="5"/>
      <c r="E47" s="21"/>
      <c r="F47" s="11"/>
      <c r="H47" s="68"/>
      <c r="I47" s="7"/>
      <c r="J47" s="8"/>
      <c r="K47" s="41"/>
      <c r="L47" s="41"/>
      <c r="M47" s="41"/>
      <c r="N47" s="41"/>
      <c r="O47" s="41"/>
      <c r="P47" s="41"/>
      <c r="Q47" s="42"/>
      <c r="R47" s="115"/>
    </row>
    <row r="48" spans="1:18" s="17" customFormat="1" ht="31.2" x14ac:dyDescent="0.25">
      <c r="A48" s="114">
        <f>IF(F48&lt;&gt;"",1+MAX($A$7:A47),"")</f>
        <v>31</v>
      </c>
      <c r="B48" s="10" t="s">
        <v>998</v>
      </c>
      <c r="C48" s="5" t="s">
        <v>1005</v>
      </c>
      <c r="D48" s="5"/>
      <c r="E48" s="25" t="s">
        <v>1002</v>
      </c>
      <c r="F48" s="11">
        <v>306</v>
      </c>
      <c r="H48" s="68" t="s">
        <v>40</v>
      </c>
      <c r="I48" s="7">
        <v>0</v>
      </c>
      <c r="J48" s="8">
        <f t="shared" ref="J48:J50" si="33">F48*(1+I48)</f>
        <v>306</v>
      </c>
      <c r="K48" s="41"/>
      <c r="L48" s="41">
        <f t="shared" ref="L48:L50" si="34">K48*J48</f>
        <v>0</v>
      </c>
      <c r="M48" s="41"/>
      <c r="N48" s="41">
        <f t="shared" ref="N48:N50" si="35">M48*J48</f>
        <v>0</v>
      </c>
      <c r="O48" s="41"/>
      <c r="P48" s="41">
        <f t="shared" ref="P48:P50" si="36">O48*J48</f>
        <v>0</v>
      </c>
      <c r="Q48" s="42">
        <f t="shared" ref="Q48:Q50" si="37">(K48+M48+O48)*J48</f>
        <v>0</v>
      </c>
      <c r="R48" s="115"/>
    </row>
    <row r="49" spans="1:18" s="17" customFormat="1" ht="31.2" x14ac:dyDescent="0.25">
      <c r="A49" s="114">
        <f>IF(F49&lt;&gt;"",1+MAX($A$7:A48),"")</f>
        <v>32</v>
      </c>
      <c r="B49" s="10" t="s">
        <v>998</v>
      </c>
      <c r="C49" s="5" t="s">
        <v>1007</v>
      </c>
      <c r="D49" s="5"/>
      <c r="E49" s="25" t="s">
        <v>1006</v>
      </c>
      <c r="F49" s="11">
        <v>280</v>
      </c>
      <c r="H49" s="68" t="s">
        <v>40</v>
      </c>
      <c r="I49" s="7">
        <v>0</v>
      </c>
      <c r="J49" s="8">
        <f t="shared" si="33"/>
        <v>280</v>
      </c>
      <c r="K49" s="41"/>
      <c r="L49" s="41">
        <f t="shared" si="34"/>
        <v>0</v>
      </c>
      <c r="M49" s="41"/>
      <c r="N49" s="41">
        <f t="shared" si="35"/>
        <v>0</v>
      </c>
      <c r="O49" s="41"/>
      <c r="P49" s="41">
        <f t="shared" si="36"/>
        <v>0</v>
      </c>
      <c r="Q49" s="42">
        <f t="shared" si="37"/>
        <v>0</v>
      </c>
      <c r="R49" s="115"/>
    </row>
    <row r="50" spans="1:18" s="17" customFormat="1" x14ac:dyDescent="0.25">
      <c r="A50" s="114">
        <f>IF(F50&lt;&gt;"",1+MAX($A$7:A49),"")</f>
        <v>33</v>
      </c>
      <c r="B50" s="10" t="s">
        <v>998</v>
      </c>
      <c r="C50" s="5" t="s">
        <v>1008</v>
      </c>
      <c r="D50" s="5"/>
      <c r="E50" s="25" t="s">
        <v>1009</v>
      </c>
      <c r="F50" s="11">
        <v>4400</v>
      </c>
      <c r="G50" s="17">
        <f>14*288+10*37.4</f>
        <v>4406</v>
      </c>
      <c r="H50" s="68" t="s">
        <v>41</v>
      </c>
      <c r="I50" s="7">
        <v>0</v>
      </c>
      <c r="J50" s="8">
        <f t="shared" si="33"/>
        <v>4400</v>
      </c>
      <c r="K50" s="41"/>
      <c r="L50" s="41">
        <f t="shared" si="34"/>
        <v>0</v>
      </c>
      <c r="M50" s="41"/>
      <c r="N50" s="41">
        <f t="shared" si="35"/>
        <v>0</v>
      </c>
      <c r="O50" s="41"/>
      <c r="P50" s="41">
        <f t="shared" si="36"/>
        <v>0</v>
      </c>
      <c r="Q50" s="42">
        <f t="shared" si="37"/>
        <v>0</v>
      </c>
      <c r="R50" s="115"/>
    </row>
    <row r="51" spans="1:18" s="17" customFormat="1" x14ac:dyDescent="0.25">
      <c r="A51" s="114" t="str">
        <f>IF(F51&lt;&gt;"",1+MAX($A$7:A50),"")</f>
        <v/>
      </c>
      <c r="B51" s="10"/>
      <c r="C51" s="5"/>
      <c r="D51" s="5" t="s">
        <v>96</v>
      </c>
      <c r="E51" s="21" t="s">
        <v>97</v>
      </c>
      <c r="F51" s="11"/>
      <c r="H51" s="68"/>
      <c r="I51" s="7"/>
      <c r="J51" s="8"/>
      <c r="K51" s="41"/>
      <c r="L51" s="41"/>
      <c r="M51" s="41"/>
      <c r="N51" s="41"/>
      <c r="O51" s="41"/>
      <c r="P51" s="41"/>
      <c r="Q51" s="42"/>
      <c r="R51" s="115"/>
    </row>
    <row r="52" spans="1:18" s="17" customFormat="1" x14ac:dyDescent="0.25">
      <c r="A52" s="114">
        <f>IF(F52&lt;&gt;"",1+MAX($A$7:A51),"")</f>
        <v>34</v>
      </c>
      <c r="B52" s="10" t="s">
        <v>920</v>
      </c>
      <c r="C52" s="5" t="s">
        <v>915</v>
      </c>
      <c r="D52" s="5"/>
      <c r="E52" s="20" t="s">
        <v>919</v>
      </c>
      <c r="F52" s="11">
        <v>1050</v>
      </c>
      <c r="G52" s="17">
        <f>3.34*314</f>
        <v>1048.76</v>
      </c>
      <c r="H52" s="68" t="s">
        <v>41</v>
      </c>
      <c r="I52" s="7">
        <v>0</v>
      </c>
      <c r="J52" s="8">
        <f t="shared" ref="J52:J53" si="38">F52*(1+I52)</f>
        <v>1050</v>
      </c>
      <c r="K52" s="41"/>
      <c r="L52" s="41">
        <f t="shared" ref="L52:L53" si="39">K52*J52</f>
        <v>0</v>
      </c>
      <c r="M52" s="41"/>
      <c r="N52" s="41">
        <f t="shared" ref="N52:N53" si="40">M52*J52</f>
        <v>0</v>
      </c>
      <c r="O52" s="41"/>
      <c r="P52" s="41">
        <f t="shared" ref="P52:P57" si="41">O52*J52</f>
        <v>0</v>
      </c>
      <c r="Q52" s="42">
        <f t="shared" ref="Q52:Q57" si="42">(K52+M52+O52)*J52</f>
        <v>0</v>
      </c>
      <c r="R52" s="115"/>
    </row>
    <row r="53" spans="1:18" s="17" customFormat="1" x14ac:dyDescent="0.25">
      <c r="A53" s="114">
        <f>IF(F53&lt;&gt;"",1+MAX($A$7:A52),"")</f>
        <v>35</v>
      </c>
      <c r="B53" s="10" t="s">
        <v>938</v>
      </c>
      <c r="C53" s="5" t="s">
        <v>947</v>
      </c>
      <c r="D53" s="5"/>
      <c r="E53" s="20" t="s">
        <v>948</v>
      </c>
      <c r="F53" s="11">
        <v>5785</v>
      </c>
      <c r="G53" s="17">
        <f>8.67*646+110*1.67</f>
        <v>5784.5199999999995</v>
      </c>
      <c r="H53" s="68" t="s">
        <v>41</v>
      </c>
      <c r="I53" s="7">
        <v>0</v>
      </c>
      <c r="J53" s="8">
        <f t="shared" si="38"/>
        <v>5785</v>
      </c>
      <c r="K53" s="41"/>
      <c r="L53" s="41">
        <f t="shared" si="39"/>
        <v>0</v>
      </c>
      <c r="M53" s="41"/>
      <c r="N53" s="41">
        <f t="shared" si="40"/>
        <v>0</v>
      </c>
      <c r="O53" s="41"/>
      <c r="P53" s="41">
        <f t="shared" si="41"/>
        <v>0</v>
      </c>
      <c r="Q53" s="42">
        <f t="shared" si="42"/>
        <v>0</v>
      </c>
      <c r="R53" s="115"/>
    </row>
    <row r="54" spans="1:18" s="17" customFormat="1" x14ac:dyDescent="0.25">
      <c r="A54" s="114">
        <f>IF(F54&lt;&gt;"",1+MAX($A$7:A53),"")</f>
        <v>36</v>
      </c>
      <c r="B54" s="10" t="s">
        <v>938</v>
      </c>
      <c r="C54" s="5" t="s">
        <v>947</v>
      </c>
      <c r="D54" s="5"/>
      <c r="E54" s="20" t="s">
        <v>949</v>
      </c>
      <c r="F54" s="11">
        <v>371</v>
      </c>
      <c r="G54" s="17">
        <f>39*9.5</f>
        <v>370.5</v>
      </c>
      <c r="H54" s="68" t="s">
        <v>41</v>
      </c>
      <c r="I54" s="7">
        <v>0</v>
      </c>
      <c r="J54" s="8">
        <f>F54*(1+I54)</f>
        <v>371</v>
      </c>
      <c r="K54" s="41"/>
      <c r="L54" s="41">
        <f>K54*J54</f>
        <v>0</v>
      </c>
      <c r="M54" s="41"/>
      <c r="N54" s="41">
        <f>M54*J54</f>
        <v>0</v>
      </c>
      <c r="O54" s="41"/>
      <c r="P54" s="41">
        <f t="shared" si="41"/>
        <v>0</v>
      </c>
      <c r="Q54" s="42">
        <f t="shared" si="42"/>
        <v>0</v>
      </c>
      <c r="R54" s="115"/>
    </row>
    <row r="55" spans="1:18" s="17" customFormat="1" x14ac:dyDescent="0.25">
      <c r="A55" s="114">
        <f>IF(F55&lt;&gt;"",1+MAX($A$7:A54),"")</f>
        <v>37</v>
      </c>
      <c r="B55" s="10" t="s">
        <v>938</v>
      </c>
      <c r="C55" s="5" t="s">
        <v>947</v>
      </c>
      <c r="D55" s="5"/>
      <c r="E55" s="20" t="s">
        <v>950</v>
      </c>
      <c r="F55" s="11">
        <v>120</v>
      </c>
      <c r="G55" s="17">
        <f>9.5*12.6</f>
        <v>119.7</v>
      </c>
      <c r="H55" s="68" t="s">
        <v>41</v>
      </c>
      <c r="I55" s="7">
        <v>0</v>
      </c>
      <c r="J55" s="8">
        <f t="shared" ref="J55:J56" si="43">F55*(1+I55)</f>
        <v>120</v>
      </c>
      <c r="K55" s="41"/>
      <c r="L55" s="41">
        <f t="shared" ref="L55:L56" si="44">K55*J55</f>
        <v>0</v>
      </c>
      <c r="M55" s="41"/>
      <c r="N55" s="41">
        <f t="shared" ref="N55:N56" si="45">M55*J55</f>
        <v>0</v>
      </c>
      <c r="O55" s="41"/>
      <c r="P55" s="41">
        <f t="shared" si="41"/>
        <v>0</v>
      </c>
      <c r="Q55" s="42">
        <f t="shared" si="42"/>
        <v>0</v>
      </c>
      <c r="R55" s="115"/>
    </row>
    <row r="56" spans="1:18" s="17" customFormat="1" x14ac:dyDescent="0.25">
      <c r="A56" s="114">
        <f>IF(F56&lt;&gt;"",1+MAX($A$7:A55),"")</f>
        <v>38</v>
      </c>
      <c r="B56" s="10" t="s">
        <v>938</v>
      </c>
      <c r="C56" s="5" t="s">
        <v>947</v>
      </c>
      <c r="D56" s="5"/>
      <c r="E56" s="20" t="s">
        <v>951</v>
      </c>
      <c r="F56" s="11">
        <v>432</v>
      </c>
      <c r="G56" s="17">
        <f>8.67*49+1.67*4</f>
        <v>431.51</v>
      </c>
      <c r="H56" s="68" t="s">
        <v>41</v>
      </c>
      <c r="I56" s="7">
        <v>0</v>
      </c>
      <c r="J56" s="8">
        <f t="shared" si="43"/>
        <v>432</v>
      </c>
      <c r="K56" s="41"/>
      <c r="L56" s="41">
        <f t="shared" si="44"/>
        <v>0</v>
      </c>
      <c r="M56" s="41"/>
      <c r="N56" s="41">
        <f t="shared" si="45"/>
        <v>0</v>
      </c>
      <c r="O56" s="41"/>
      <c r="P56" s="41">
        <f t="shared" si="41"/>
        <v>0</v>
      </c>
      <c r="Q56" s="42">
        <f t="shared" si="42"/>
        <v>0</v>
      </c>
      <c r="R56" s="115"/>
    </row>
    <row r="57" spans="1:18" s="17" customFormat="1" x14ac:dyDescent="0.25">
      <c r="A57" s="114">
        <f>IF(F57&lt;&gt;"",1+MAX($A$7:A56),"")</f>
        <v>39</v>
      </c>
      <c r="B57" s="10" t="s">
        <v>938</v>
      </c>
      <c r="C57" s="5" t="s">
        <v>947</v>
      </c>
      <c r="D57" s="5"/>
      <c r="E57" s="20" t="s">
        <v>952</v>
      </c>
      <c r="F57" s="11">
        <v>297</v>
      </c>
      <c r="G57" s="17">
        <f>8.67*33+1.67*6.3</f>
        <v>296.63100000000003</v>
      </c>
      <c r="H57" s="68" t="s">
        <v>41</v>
      </c>
      <c r="I57" s="7">
        <v>0</v>
      </c>
      <c r="J57" s="8">
        <f>F57*(1+I57)</f>
        <v>297</v>
      </c>
      <c r="K57" s="41"/>
      <c r="L57" s="41">
        <f>K57*J57</f>
        <v>0</v>
      </c>
      <c r="M57" s="41"/>
      <c r="N57" s="41">
        <f>M57*J57</f>
        <v>0</v>
      </c>
      <c r="O57" s="41"/>
      <c r="P57" s="41">
        <f t="shared" si="41"/>
        <v>0</v>
      </c>
      <c r="Q57" s="42">
        <f t="shared" si="42"/>
        <v>0</v>
      </c>
      <c r="R57" s="115"/>
    </row>
    <row r="58" spans="1:18" s="17" customFormat="1" x14ac:dyDescent="0.25">
      <c r="A58" s="114" t="str">
        <f>IF(F58&lt;&gt;"",1+MAX($A$7:A57),"")</f>
        <v/>
      </c>
      <c r="B58" s="10"/>
      <c r="C58" s="5"/>
      <c r="D58" s="5"/>
      <c r="E58" s="21"/>
      <c r="F58" s="11"/>
      <c r="H58" s="68"/>
      <c r="I58" s="7"/>
      <c r="J58" s="8"/>
      <c r="K58" s="41"/>
      <c r="L58" s="41"/>
      <c r="M58" s="41"/>
      <c r="N58" s="41"/>
      <c r="O58" s="41"/>
      <c r="P58" s="41">
        <f t="shared" ref="P58:P83" si="46">O58*J58</f>
        <v>0</v>
      </c>
      <c r="Q58" s="42">
        <f t="shared" ref="Q58:Q83" si="47">(K58+M58+O58)*J58</f>
        <v>0</v>
      </c>
      <c r="R58" s="115"/>
    </row>
    <row r="59" spans="1:18" s="198" customFormat="1" ht="15.6" x14ac:dyDescent="0.25">
      <c r="A59" s="196" t="str">
        <f>IF(F59&lt;&gt;"",1+MAX($A$7:A58),"")</f>
        <v/>
      </c>
      <c r="B59" s="197"/>
      <c r="C59" s="197"/>
      <c r="D59" s="197"/>
      <c r="E59" s="197" t="s">
        <v>38</v>
      </c>
      <c r="F59" s="197"/>
      <c r="H59" s="197"/>
      <c r="I59" s="197"/>
      <c r="J59" s="197"/>
      <c r="K59" s="197"/>
      <c r="L59" s="197"/>
      <c r="M59" s="197"/>
      <c r="N59" s="197"/>
      <c r="O59" s="197"/>
      <c r="P59" s="197"/>
      <c r="Q59" s="197"/>
      <c r="R59" s="195">
        <f>SUM(Q60:Q79)</f>
        <v>0</v>
      </c>
    </row>
    <row r="60" spans="1:18" s="17" customFormat="1" x14ac:dyDescent="0.25">
      <c r="A60" s="114" t="str">
        <f>IF(F60&lt;&gt;"",1+MAX($A$7:A59),"")</f>
        <v/>
      </c>
      <c r="B60" s="10"/>
      <c r="C60" s="5"/>
      <c r="D60" s="5"/>
      <c r="E60" s="4"/>
      <c r="F60" s="11"/>
      <c r="H60" s="68"/>
      <c r="I60" s="7"/>
      <c r="J60" s="8"/>
      <c r="K60" s="41"/>
      <c r="L60" s="41"/>
      <c r="M60" s="41"/>
      <c r="N60" s="41"/>
      <c r="O60" s="41"/>
      <c r="P60" s="41"/>
      <c r="Q60" s="42"/>
      <c r="R60" s="115"/>
    </row>
    <row r="61" spans="1:18" s="17" customFormat="1" x14ac:dyDescent="0.25">
      <c r="A61" s="114" t="str">
        <f>IF(F61&lt;&gt;"",1+MAX($A$7:A60),"")</f>
        <v/>
      </c>
      <c r="B61" s="10"/>
      <c r="C61" s="5"/>
      <c r="D61" s="5" t="s">
        <v>98</v>
      </c>
      <c r="E61" s="21" t="s">
        <v>99</v>
      </c>
      <c r="F61" s="11"/>
      <c r="H61" s="68"/>
      <c r="I61" s="7"/>
      <c r="J61" s="8"/>
      <c r="K61" s="41"/>
      <c r="L61" s="41"/>
      <c r="M61" s="41"/>
      <c r="N61" s="41"/>
      <c r="O61" s="41"/>
      <c r="P61" s="41"/>
      <c r="Q61" s="42"/>
      <c r="R61" s="115"/>
    </row>
    <row r="62" spans="1:18" s="17" customFormat="1" x14ac:dyDescent="0.25">
      <c r="A62" s="114" t="str">
        <f>IF(F62&lt;&gt;"",1+MAX($A$7:A61),"")</f>
        <v/>
      </c>
      <c r="B62" s="10"/>
      <c r="C62" s="5"/>
      <c r="D62" s="5"/>
      <c r="E62" s="134" t="s">
        <v>921</v>
      </c>
      <c r="F62" s="11"/>
      <c r="H62" s="68"/>
      <c r="I62" s="7"/>
      <c r="J62" s="8"/>
      <c r="K62" s="41"/>
      <c r="L62" s="41"/>
      <c r="M62" s="41"/>
      <c r="N62" s="41"/>
      <c r="O62" s="41"/>
      <c r="P62" s="41"/>
      <c r="Q62" s="42"/>
      <c r="R62" s="115"/>
    </row>
    <row r="63" spans="1:18" s="17" customFormat="1" x14ac:dyDescent="0.25">
      <c r="A63" s="114">
        <f>IF(F63&lt;&gt;"",1+MAX($A$7:A62),"")</f>
        <v>40</v>
      </c>
      <c r="B63" s="10" t="s">
        <v>923</v>
      </c>
      <c r="C63" s="5" t="s">
        <v>924</v>
      </c>
      <c r="D63" s="5"/>
      <c r="E63" s="25" t="s">
        <v>922</v>
      </c>
      <c r="F63" s="11">
        <v>516</v>
      </c>
      <c r="H63" s="68" t="s">
        <v>40</v>
      </c>
      <c r="I63" s="7">
        <v>0</v>
      </c>
      <c r="J63" s="8">
        <f>F63*(1+I63)</f>
        <v>516</v>
      </c>
      <c r="K63" s="41"/>
      <c r="L63" s="41">
        <f>K63*J63</f>
        <v>0</v>
      </c>
      <c r="M63" s="41"/>
      <c r="N63" s="41">
        <f>M63*J63</f>
        <v>0</v>
      </c>
      <c r="O63" s="41"/>
      <c r="P63" s="41">
        <f t="shared" ref="P63:P71" si="48">O63*J63</f>
        <v>0</v>
      </c>
      <c r="Q63" s="42">
        <f t="shared" ref="Q63:Q71" si="49">(K63+M63+O63)*J63</f>
        <v>0</v>
      </c>
      <c r="R63" s="115"/>
    </row>
    <row r="64" spans="1:18" s="17" customFormat="1" x14ac:dyDescent="0.25">
      <c r="A64" s="114">
        <f>IF(F64&lt;&gt;"",1+MAX($A$7:A63),"")</f>
        <v>41</v>
      </c>
      <c r="B64" s="10" t="s">
        <v>923</v>
      </c>
      <c r="C64" s="5" t="s">
        <v>926</v>
      </c>
      <c r="D64" s="5"/>
      <c r="E64" s="25" t="s">
        <v>925</v>
      </c>
      <c r="F64" s="11">
        <v>344</v>
      </c>
      <c r="H64" s="68" t="s">
        <v>40</v>
      </c>
      <c r="I64" s="7">
        <v>0</v>
      </c>
      <c r="J64" s="8">
        <f t="shared" ref="J64" si="50">F64*(1+I64)</f>
        <v>344</v>
      </c>
      <c r="K64" s="41"/>
      <c r="L64" s="41">
        <f t="shared" ref="L64" si="51">K64*J64</f>
        <v>0</v>
      </c>
      <c r="M64" s="41"/>
      <c r="N64" s="41">
        <f t="shared" ref="N64" si="52">M64*J64</f>
        <v>0</v>
      </c>
      <c r="O64" s="41"/>
      <c r="P64" s="41">
        <f t="shared" si="48"/>
        <v>0</v>
      </c>
      <c r="Q64" s="42">
        <f t="shared" si="49"/>
        <v>0</v>
      </c>
      <c r="R64" s="115"/>
    </row>
    <row r="65" spans="1:18" s="17" customFormat="1" x14ac:dyDescent="0.25">
      <c r="A65" s="114">
        <f>IF(F65&lt;&gt;"",1+MAX($A$7:A64),"")</f>
        <v>42</v>
      </c>
      <c r="B65" s="10" t="s">
        <v>923</v>
      </c>
      <c r="C65" s="5" t="s">
        <v>928</v>
      </c>
      <c r="D65" s="5"/>
      <c r="E65" s="25" t="s">
        <v>927</v>
      </c>
      <c r="F65" s="11">
        <v>44</v>
      </c>
      <c r="H65" s="68" t="s">
        <v>40</v>
      </c>
      <c r="I65" s="7">
        <v>0</v>
      </c>
      <c r="J65" s="8">
        <f>F65*(1+I65)</f>
        <v>44</v>
      </c>
      <c r="K65" s="41"/>
      <c r="L65" s="41">
        <f>K65*J65</f>
        <v>0</v>
      </c>
      <c r="M65" s="41"/>
      <c r="N65" s="41">
        <f>M65*J65</f>
        <v>0</v>
      </c>
      <c r="O65" s="41"/>
      <c r="P65" s="41">
        <f t="shared" ref="P65:P66" si="53">O65*J65</f>
        <v>0</v>
      </c>
      <c r="Q65" s="42">
        <f t="shared" ref="Q65:Q66" si="54">(K65+M65+O65)*J65</f>
        <v>0</v>
      </c>
      <c r="R65" s="115"/>
    </row>
    <row r="66" spans="1:18" s="17" customFormat="1" x14ac:dyDescent="0.25">
      <c r="A66" s="114">
        <f>IF(F66&lt;&gt;"",1+MAX($A$7:A65),"")</f>
        <v>43</v>
      </c>
      <c r="B66" s="10" t="s">
        <v>923</v>
      </c>
      <c r="C66" s="5" t="s">
        <v>931</v>
      </c>
      <c r="D66" s="5"/>
      <c r="E66" s="25" t="s">
        <v>930</v>
      </c>
      <c r="F66" s="11">
        <v>393</v>
      </c>
      <c r="H66" s="68" t="s">
        <v>40</v>
      </c>
      <c r="I66" s="7">
        <v>0</v>
      </c>
      <c r="J66" s="8">
        <f t="shared" ref="J66" si="55">F66*(1+I66)</f>
        <v>393</v>
      </c>
      <c r="K66" s="41"/>
      <c r="L66" s="41">
        <f t="shared" ref="L66" si="56">K66*J66</f>
        <v>0</v>
      </c>
      <c r="M66" s="41"/>
      <c r="N66" s="41">
        <f t="shared" ref="N66" si="57">M66*J66</f>
        <v>0</v>
      </c>
      <c r="O66" s="41"/>
      <c r="P66" s="41">
        <f t="shared" si="53"/>
        <v>0</v>
      </c>
      <c r="Q66" s="42">
        <f t="shared" si="54"/>
        <v>0</v>
      </c>
      <c r="R66" s="115"/>
    </row>
    <row r="67" spans="1:18" s="17" customFormat="1" x14ac:dyDescent="0.25">
      <c r="A67" s="114">
        <f>IF(F67&lt;&gt;"",1+MAX($A$7:A66),"")</f>
        <v>44</v>
      </c>
      <c r="B67" s="10" t="s">
        <v>923</v>
      </c>
      <c r="C67" s="5" t="s">
        <v>933</v>
      </c>
      <c r="D67" s="5"/>
      <c r="E67" s="25" t="s">
        <v>932</v>
      </c>
      <c r="F67" s="11">
        <v>23</v>
      </c>
      <c r="H67" s="68" t="s">
        <v>40</v>
      </c>
      <c r="I67" s="7">
        <v>0</v>
      </c>
      <c r="J67" s="8">
        <f>F67*(1+I67)</f>
        <v>23</v>
      </c>
      <c r="K67" s="41"/>
      <c r="L67" s="41">
        <f>K67*J67</f>
        <v>0</v>
      </c>
      <c r="M67" s="41"/>
      <c r="N67" s="41">
        <f>M67*J67</f>
        <v>0</v>
      </c>
      <c r="O67" s="41"/>
      <c r="P67" s="41">
        <f t="shared" si="48"/>
        <v>0</v>
      </c>
      <c r="Q67" s="42">
        <f t="shared" si="49"/>
        <v>0</v>
      </c>
      <c r="R67" s="115"/>
    </row>
    <row r="68" spans="1:18" s="17" customFormat="1" x14ac:dyDescent="0.25">
      <c r="A68" s="114">
        <f>IF(F68&lt;&gt;"",1+MAX($A$7:A67),"")</f>
        <v>45</v>
      </c>
      <c r="B68" s="10" t="s">
        <v>923</v>
      </c>
      <c r="C68" s="5" t="s">
        <v>935</v>
      </c>
      <c r="D68" s="5"/>
      <c r="E68" s="25" t="s">
        <v>934</v>
      </c>
      <c r="F68" s="11">
        <v>12</v>
      </c>
      <c r="H68" s="68" t="s">
        <v>40</v>
      </c>
      <c r="I68" s="7">
        <v>0</v>
      </c>
      <c r="J68" s="8">
        <f t="shared" ref="J68" si="58">F68*(1+I68)</f>
        <v>12</v>
      </c>
      <c r="K68" s="41"/>
      <c r="L68" s="41">
        <f t="shared" ref="L68" si="59">K68*J68</f>
        <v>0</v>
      </c>
      <c r="M68" s="41"/>
      <c r="N68" s="41">
        <f t="shared" ref="N68" si="60">M68*J68</f>
        <v>0</v>
      </c>
      <c r="O68" s="41"/>
      <c r="P68" s="41">
        <f t="shared" si="48"/>
        <v>0</v>
      </c>
      <c r="Q68" s="42">
        <f t="shared" si="49"/>
        <v>0</v>
      </c>
      <c r="R68" s="115"/>
    </row>
    <row r="69" spans="1:18" s="17" customFormat="1" x14ac:dyDescent="0.25">
      <c r="A69" s="114">
        <f>IF(F69&lt;&gt;"",1+MAX($A$7:A68),"")</f>
        <v>46</v>
      </c>
      <c r="B69" s="10" t="s">
        <v>923</v>
      </c>
      <c r="C69" s="5"/>
      <c r="D69" s="5"/>
      <c r="E69" s="25" t="s">
        <v>929</v>
      </c>
      <c r="F69" s="11">
        <v>138</v>
      </c>
      <c r="H69" s="68" t="s">
        <v>40</v>
      </c>
      <c r="I69" s="7">
        <v>0</v>
      </c>
      <c r="J69" s="8">
        <f>F69*(1+I69)</f>
        <v>138</v>
      </c>
      <c r="K69" s="41"/>
      <c r="L69" s="41">
        <f>K69*J69</f>
        <v>0</v>
      </c>
      <c r="M69" s="41"/>
      <c r="N69" s="41">
        <f>M69*J69</f>
        <v>0</v>
      </c>
      <c r="O69" s="41"/>
      <c r="P69" s="41">
        <f t="shared" ref="P69:P70" si="61">O69*J69</f>
        <v>0</v>
      </c>
      <c r="Q69" s="42">
        <f t="shared" ref="Q69:Q70" si="62">(K69+M69+O69)*J69</f>
        <v>0</v>
      </c>
      <c r="R69" s="115"/>
    </row>
    <row r="70" spans="1:18" s="17" customFormat="1" x14ac:dyDescent="0.25">
      <c r="A70" s="114">
        <f>IF(F70&lt;&gt;"",1+MAX($A$7:A69),"")</f>
        <v>47</v>
      </c>
      <c r="B70" s="10" t="s">
        <v>975</v>
      </c>
      <c r="C70" s="5" t="s">
        <v>981</v>
      </c>
      <c r="D70" s="5"/>
      <c r="E70" s="25" t="s">
        <v>1115</v>
      </c>
      <c r="F70" s="11">
        <v>2890</v>
      </c>
      <c r="G70" s="17">
        <v>283</v>
      </c>
      <c r="H70" s="68" t="s">
        <v>1114</v>
      </c>
      <c r="I70" s="7">
        <v>0</v>
      </c>
      <c r="J70" s="8">
        <f t="shared" ref="J70" si="63">F70*(1+I70)</f>
        <v>2890</v>
      </c>
      <c r="K70" s="41"/>
      <c r="L70" s="41">
        <f t="shared" ref="L70" si="64">K70*J70</f>
        <v>0</v>
      </c>
      <c r="M70" s="41"/>
      <c r="N70" s="41">
        <f t="shared" ref="N70" si="65">M70*J70</f>
        <v>0</v>
      </c>
      <c r="O70" s="41"/>
      <c r="P70" s="41">
        <f t="shared" si="61"/>
        <v>0</v>
      </c>
      <c r="Q70" s="42">
        <f t="shared" si="62"/>
        <v>0</v>
      </c>
      <c r="R70" s="115"/>
    </row>
    <row r="71" spans="1:18" s="17" customFormat="1" x14ac:dyDescent="0.25">
      <c r="A71" s="114">
        <f>IF(F71&lt;&gt;"",1+MAX($A$7:A70),"")</f>
        <v>48</v>
      </c>
      <c r="B71" s="10" t="s">
        <v>975</v>
      </c>
      <c r="C71" s="5" t="s">
        <v>993</v>
      </c>
      <c r="D71" s="5"/>
      <c r="E71" s="25" t="s">
        <v>1116</v>
      </c>
      <c r="F71" s="11">
        <v>817</v>
      </c>
      <c r="G71" s="17">
        <v>20</v>
      </c>
      <c r="H71" s="68" t="s">
        <v>1114</v>
      </c>
      <c r="I71" s="7">
        <v>0</v>
      </c>
      <c r="J71" s="8">
        <f>F71*(1+I71)</f>
        <v>817</v>
      </c>
      <c r="K71" s="41"/>
      <c r="L71" s="41">
        <f>K71*J71</f>
        <v>0</v>
      </c>
      <c r="M71" s="41"/>
      <c r="N71" s="41">
        <f>M71*J71</f>
        <v>0</v>
      </c>
      <c r="O71" s="41"/>
      <c r="P71" s="41">
        <f t="shared" si="48"/>
        <v>0</v>
      </c>
      <c r="Q71" s="42">
        <f t="shared" si="49"/>
        <v>0</v>
      </c>
      <c r="R71" s="115"/>
    </row>
    <row r="72" spans="1:18" s="17" customFormat="1" x14ac:dyDescent="0.25">
      <c r="A72" s="114">
        <f>IF(F72&lt;&gt;"",1+MAX($A$7:A71),"")</f>
        <v>49</v>
      </c>
      <c r="B72" s="10" t="s">
        <v>938</v>
      </c>
      <c r="C72" s="5" t="s">
        <v>1014</v>
      </c>
      <c r="D72" s="5"/>
      <c r="E72" s="25" t="s">
        <v>1015</v>
      </c>
      <c r="F72" s="11">
        <v>1819</v>
      </c>
      <c r="G72" s="17">
        <v>95</v>
      </c>
      <c r="H72" s="68" t="s">
        <v>1114</v>
      </c>
      <c r="I72" s="7">
        <v>0</v>
      </c>
      <c r="J72" s="8">
        <f t="shared" ref="J72:J78" si="66">F72*(1+I72)</f>
        <v>1819</v>
      </c>
      <c r="K72" s="41"/>
      <c r="L72" s="41">
        <f t="shared" ref="L72:L78" si="67">K72*J72</f>
        <v>0</v>
      </c>
      <c r="M72" s="41"/>
      <c r="N72" s="41">
        <f t="shared" ref="N72:N78" si="68">M72*J72</f>
        <v>0</v>
      </c>
      <c r="O72" s="41"/>
      <c r="P72" s="41">
        <f t="shared" ref="P72:P78" si="69">O72*J72</f>
        <v>0</v>
      </c>
      <c r="Q72" s="42">
        <f t="shared" ref="Q72:Q78" si="70">(K72+M72+O72)*J72</f>
        <v>0</v>
      </c>
      <c r="R72" s="115"/>
    </row>
    <row r="73" spans="1:18" s="17" customFormat="1" x14ac:dyDescent="0.25">
      <c r="A73" s="114">
        <f>IF(F73&lt;&gt;"",1+MAX($A$7:A72),"")</f>
        <v>50</v>
      </c>
      <c r="B73" s="10" t="s">
        <v>938</v>
      </c>
      <c r="C73" s="5" t="s">
        <v>1014</v>
      </c>
      <c r="D73" s="5"/>
      <c r="E73" s="25" t="s">
        <v>1016</v>
      </c>
      <c r="F73" s="11">
        <v>173</v>
      </c>
      <c r="G73" s="17">
        <v>5</v>
      </c>
      <c r="H73" s="68" t="s">
        <v>1114</v>
      </c>
      <c r="I73" s="7">
        <v>0</v>
      </c>
      <c r="J73" s="8">
        <f>F73*(1+I73)</f>
        <v>173</v>
      </c>
      <c r="K73" s="41"/>
      <c r="L73" s="41">
        <f>K73*J73</f>
        <v>0</v>
      </c>
      <c r="M73" s="41"/>
      <c r="N73" s="41">
        <f>M73*J73</f>
        <v>0</v>
      </c>
      <c r="O73" s="41"/>
      <c r="P73" s="41">
        <f>O73*J73</f>
        <v>0</v>
      </c>
      <c r="Q73" s="42">
        <f>(K73+M73+O73)*J73</f>
        <v>0</v>
      </c>
      <c r="R73" s="115"/>
    </row>
    <row r="74" spans="1:18" s="17" customFormat="1" x14ac:dyDescent="0.25">
      <c r="A74" s="114" t="str">
        <f>IF(F74&lt;&gt;"",1+MAX($A$7:A73),"")</f>
        <v/>
      </c>
      <c r="B74" s="10"/>
      <c r="C74" s="5"/>
      <c r="D74" s="5" t="s">
        <v>138</v>
      </c>
      <c r="E74" s="21" t="s">
        <v>139</v>
      </c>
      <c r="F74" s="11"/>
      <c r="H74" s="68"/>
      <c r="I74" s="7"/>
      <c r="J74" s="8"/>
      <c r="K74" s="41"/>
      <c r="L74" s="41"/>
      <c r="M74" s="41"/>
      <c r="N74" s="41"/>
      <c r="O74" s="41"/>
      <c r="P74" s="41"/>
      <c r="Q74" s="42"/>
      <c r="R74" s="115"/>
    </row>
    <row r="75" spans="1:18" s="17" customFormat="1" x14ac:dyDescent="0.25">
      <c r="A75" s="114">
        <f>IF(F75&lt;&gt;"",1+MAX($A$7:A74),"")</f>
        <v>51</v>
      </c>
      <c r="B75" s="10" t="s">
        <v>975</v>
      </c>
      <c r="C75" s="5" t="s">
        <v>976</v>
      </c>
      <c r="D75" s="5"/>
      <c r="E75" s="25" t="s">
        <v>974</v>
      </c>
      <c r="F75" s="11">
        <v>5460</v>
      </c>
      <c r="H75" s="68" t="s">
        <v>41</v>
      </c>
      <c r="I75" s="7">
        <v>0</v>
      </c>
      <c r="J75" s="8">
        <f t="shared" si="66"/>
        <v>5460</v>
      </c>
      <c r="K75" s="41"/>
      <c r="L75" s="41">
        <f t="shared" si="67"/>
        <v>0</v>
      </c>
      <c r="M75" s="41"/>
      <c r="N75" s="41">
        <f t="shared" si="68"/>
        <v>0</v>
      </c>
      <c r="O75" s="41"/>
      <c r="P75" s="41">
        <f t="shared" si="69"/>
        <v>0</v>
      </c>
      <c r="Q75" s="42">
        <f t="shared" si="70"/>
        <v>0</v>
      </c>
      <c r="R75" s="115"/>
    </row>
    <row r="76" spans="1:18" s="17" customFormat="1" x14ac:dyDescent="0.25">
      <c r="A76" s="114" t="str">
        <f>IF(F76&lt;&gt;"",1+MAX($A$7:A75),"")</f>
        <v/>
      </c>
      <c r="B76" s="10"/>
      <c r="C76" s="5"/>
      <c r="D76" s="5" t="s">
        <v>100</v>
      </c>
      <c r="E76" s="21" t="s">
        <v>101</v>
      </c>
      <c r="F76" s="11"/>
      <c r="H76" s="68"/>
      <c r="I76" s="7"/>
      <c r="J76" s="8"/>
      <c r="K76" s="41"/>
      <c r="L76" s="41"/>
      <c r="M76" s="41"/>
      <c r="N76" s="41"/>
      <c r="O76" s="41"/>
      <c r="P76" s="41"/>
      <c r="Q76" s="42"/>
      <c r="R76" s="115"/>
    </row>
    <row r="77" spans="1:18" s="17" customFormat="1" x14ac:dyDescent="0.25">
      <c r="A77" s="114">
        <f>IF(F77&lt;&gt;"",1+MAX($A$7:A76),"")</f>
        <v>52</v>
      </c>
      <c r="B77" s="10" t="s">
        <v>972</v>
      </c>
      <c r="C77" s="5" t="s">
        <v>973</v>
      </c>
      <c r="D77" s="5"/>
      <c r="E77" s="25" t="s">
        <v>971</v>
      </c>
      <c r="F77" s="11">
        <v>1</v>
      </c>
      <c r="H77" s="68" t="s">
        <v>35</v>
      </c>
      <c r="I77" s="7">
        <v>0</v>
      </c>
      <c r="J77" s="8">
        <f t="shared" si="66"/>
        <v>1</v>
      </c>
      <c r="K77" s="41"/>
      <c r="L77" s="41">
        <f t="shared" si="67"/>
        <v>0</v>
      </c>
      <c r="M77" s="41"/>
      <c r="N77" s="41">
        <f t="shared" si="68"/>
        <v>0</v>
      </c>
      <c r="O77" s="41"/>
      <c r="P77" s="41">
        <f t="shared" si="69"/>
        <v>0</v>
      </c>
      <c r="Q77" s="42">
        <f t="shared" si="70"/>
        <v>0</v>
      </c>
      <c r="R77" s="115"/>
    </row>
    <row r="78" spans="1:18" s="17" customFormat="1" x14ac:dyDescent="0.25">
      <c r="A78" s="114">
        <f>IF(F78&lt;&gt;"",1+MAX($A$7:A77),"")</f>
        <v>53</v>
      </c>
      <c r="B78" s="10" t="s">
        <v>989</v>
      </c>
      <c r="C78" s="5" t="s">
        <v>990</v>
      </c>
      <c r="D78" s="5"/>
      <c r="E78" s="25" t="s">
        <v>988</v>
      </c>
      <c r="F78" s="11">
        <v>1</v>
      </c>
      <c r="H78" s="68" t="s">
        <v>35</v>
      </c>
      <c r="I78" s="7">
        <v>0</v>
      </c>
      <c r="J78" s="8">
        <f t="shared" si="66"/>
        <v>1</v>
      </c>
      <c r="K78" s="41"/>
      <c r="L78" s="41">
        <f t="shared" si="67"/>
        <v>0</v>
      </c>
      <c r="M78" s="41"/>
      <c r="N78" s="41">
        <f t="shared" si="68"/>
        <v>0</v>
      </c>
      <c r="O78" s="41"/>
      <c r="P78" s="41">
        <f t="shared" si="69"/>
        <v>0</v>
      </c>
      <c r="Q78" s="42">
        <f t="shared" si="70"/>
        <v>0</v>
      </c>
      <c r="R78" s="115"/>
    </row>
    <row r="79" spans="1:18" s="17" customFormat="1" x14ac:dyDescent="0.25">
      <c r="A79" s="114" t="str">
        <f>IF(F79&lt;&gt;"",1+MAX($A$7:A78),"")</f>
        <v/>
      </c>
      <c r="B79" s="10"/>
      <c r="C79" s="5"/>
      <c r="D79" s="5"/>
      <c r="E79" s="20"/>
      <c r="F79" s="11"/>
      <c r="H79" s="68"/>
      <c r="I79" s="7"/>
      <c r="J79" s="8"/>
      <c r="K79" s="41"/>
      <c r="L79" s="41"/>
      <c r="M79" s="41"/>
      <c r="N79" s="41"/>
      <c r="O79" s="41"/>
      <c r="P79" s="41"/>
      <c r="Q79" s="42"/>
      <c r="R79" s="115"/>
    </row>
    <row r="80" spans="1:18" s="198" customFormat="1" ht="15.6" x14ac:dyDescent="0.25">
      <c r="A80" s="196" t="str">
        <f>IF(F80&lt;&gt;"",1+MAX($A$7:A79),"")</f>
        <v/>
      </c>
      <c r="B80" s="197"/>
      <c r="C80" s="197"/>
      <c r="D80" s="197"/>
      <c r="E80" s="197" t="s">
        <v>102</v>
      </c>
      <c r="F80" s="197"/>
      <c r="H80" s="197"/>
      <c r="I80" s="197"/>
      <c r="J80" s="197"/>
      <c r="K80" s="197"/>
      <c r="L80" s="197"/>
      <c r="M80" s="197"/>
      <c r="N80" s="197"/>
      <c r="O80" s="197"/>
      <c r="P80" s="197"/>
      <c r="Q80" s="197"/>
      <c r="R80" s="195">
        <f>SUM(Q81:Q91)</f>
        <v>0</v>
      </c>
    </row>
    <row r="81" spans="1:18" s="17" customFormat="1" x14ac:dyDescent="0.25">
      <c r="A81" s="114" t="str">
        <f>IF(F81&lt;&gt;"",1+MAX($A$7:A80),"")</f>
        <v/>
      </c>
      <c r="B81" s="10"/>
      <c r="C81" s="5"/>
      <c r="D81" s="5"/>
      <c r="E81" s="4"/>
      <c r="F81" s="11"/>
      <c r="H81" s="68"/>
      <c r="I81" s="7"/>
      <c r="J81" s="8"/>
      <c r="K81" s="41"/>
      <c r="L81" s="41"/>
      <c r="M81" s="41"/>
      <c r="N81" s="41"/>
      <c r="O81" s="41"/>
      <c r="P81" s="41"/>
      <c r="Q81" s="42"/>
      <c r="R81" s="115"/>
    </row>
    <row r="82" spans="1:18" s="17" customFormat="1" x14ac:dyDescent="0.25">
      <c r="A82" s="114" t="str">
        <f>IF(F82&lt;&gt;"",1+MAX($A$7:A81),"")</f>
        <v/>
      </c>
      <c r="B82" s="10"/>
      <c r="C82" s="5"/>
      <c r="D82" s="5" t="s">
        <v>103</v>
      </c>
      <c r="E82" s="21" t="s">
        <v>104</v>
      </c>
      <c r="F82" s="11"/>
      <c r="H82" s="68"/>
      <c r="I82" s="7"/>
      <c r="J82" s="8"/>
      <c r="K82" s="41"/>
      <c r="L82" s="41"/>
      <c r="M82" s="41"/>
      <c r="N82" s="41"/>
      <c r="O82" s="41"/>
      <c r="P82" s="41"/>
      <c r="Q82" s="42"/>
      <c r="R82" s="115"/>
    </row>
    <row r="83" spans="1:18" s="17" customFormat="1" x14ac:dyDescent="0.25">
      <c r="A83" s="114">
        <f>IF(F83&lt;&gt;"",1+MAX($A$7:A82),"")</f>
        <v>54</v>
      </c>
      <c r="B83" s="10"/>
      <c r="C83" s="5"/>
      <c r="D83" s="5"/>
      <c r="E83" s="20" t="s">
        <v>1117</v>
      </c>
      <c r="F83" s="11">
        <v>1</v>
      </c>
      <c r="H83" s="68" t="s">
        <v>34</v>
      </c>
      <c r="I83" s="7">
        <v>0</v>
      </c>
      <c r="J83" s="8">
        <f t="shared" ref="J83" si="71">F83*(1+I83)</f>
        <v>1</v>
      </c>
      <c r="K83" s="41"/>
      <c r="L83" s="41">
        <f t="shared" ref="L83" si="72">K83*J83</f>
        <v>0</v>
      </c>
      <c r="M83" s="41"/>
      <c r="N83" s="41">
        <f t="shared" ref="N83" si="73">M83*J83</f>
        <v>0</v>
      </c>
      <c r="O83" s="41"/>
      <c r="P83" s="41">
        <f t="shared" si="46"/>
        <v>0</v>
      </c>
      <c r="Q83" s="42">
        <f t="shared" si="47"/>
        <v>0</v>
      </c>
      <c r="R83" s="115"/>
    </row>
    <row r="84" spans="1:18" s="17" customFormat="1" x14ac:dyDescent="0.25">
      <c r="A84" s="114" t="str">
        <f>IF(F84&lt;&gt;"",1+MAX($A$7:A83),"")</f>
        <v/>
      </c>
      <c r="B84" s="10"/>
      <c r="C84" s="5"/>
      <c r="D84" s="5" t="s">
        <v>105</v>
      </c>
      <c r="E84" s="134" t="s">
        <v>140</v>
      </c>
      <c r="F84" s="11"/>
      <c r="H84" s="68"/>
      <c r="I84" s="7"/>
      <c r="J84" s="8"/>
      <c r="K84" s="41"/>
      <c r="L84" s="41"/>
      <c r="M84" s="41"/>
      <c r="N84" s="41"/>
      <c r="O84" s="41"/>
      <c r="P84" s="41"/>
      <c r="Q84" s="42"/>
      <c r="R84" s="115"/>
    </row>
    <row r="85" spans="1:18" s="17" customFormat="1" x14ac:dyDescent="0.25">
      <c r="A85" s="114">
        <f>IF(F85&lt;&gt;"",1+MAX($A$7:A84),"")</f>
        <v>55</v>
      </c>
      <c r="B85" s="10" t="s">
        <v>954</v>
      </c>
      <c r="C85" s="5" t="s">
        <v>955</v>
      </c>
      <c r="D85" s="5"/>
      <c r="E85" s="3" t="s">
        <v>953</v>
      </c>
      <c r="F85" s="11">
        <v>8</v>
      </c>
      <c r="H85" s="68" t="s">
        <v>40</v>
      </c>
      <c r="I85" s="7">
        <v>0</v>
      </c>
      <c r="J85" s="8">
        <f t="shared" ref="J85:J90" si="74">F85*(1+I85)</f>
        <v>8</v>
      </c>
      <c r="K85" s="41"/>
      <c r="L85" s="41">
        <f t="shared" ref="L85:L90" si="75">K85*J85</f>
        <v>0</v>
      </c>
      <c r="M85" s="41"/>
      <c r="N85" s="41">
        <f t="shared" ref="N85:N90" si="76">M85*J85</f>
        <v>0</v>
      </c>
      <c r="O85" s="41"/>
      <c r="P85" s="41">
        <f t="shared" ref="P85:P90" si="77">O85*J85</f>
        <v>0</v>
      </c>
      <c r="Q85" s="42">
        <f t="shared" ref="Q85:Q90" si="78">(K85+M85+O85)*J85</f>
        <v>0</v>
      </c>
      <c r="R85" s="115"/>
    </row>
    <row r="86" spans="1:18" s="17" customFormat="1" x14ac:dyDescent="0.25">
      <c r="A86" s="114">
        <f>IF(F86&lt;&gt;"",1+MAX($A$7:A85),"")</f>
        <v>56</v>
      </c>
      <c r="B86" s="10" t="s">
        <v>954</v>
      </c>
      <c r="C86" s="5" t="s">
        <v>955</v>
      </c>
      <c r="D86" s="5"/>
      <c r="E86" s="25" t="s">
        <v>956</v>
      </c>
      <c r="F86" s="11">
        <v>8</v>
      </c>
      <c r="H86" s="68"/>
      <c r="I86" s="7">
        <v>0</v>
      </c>
      <c r="J86" s="8">
        <f t="shared" si="74"/>
        <v>8</v>
      </c>
      <c r="K86" s="41"/>
      <c r="L86" s="41">
        <f t="shared" si="75"/>
        <v>0</v>
      </c>
      <c r="M86" s="41"/>
      <c r="N86" s="41">
        <f t="shared" si="76"/>
        <v>0</v>
      </c>
      <c r="O86" s="41"/>
      <c r="P86" s="41">
        <f t="shared" si="77"/>
        <v>0</v>
      </c>
      <c r="Q86" s="42">
        <f t="shared" si="78"/>
        <v>0</v>
      </c>
      <c r="R86" s="115"/>
    </row>
    <row r="87" spans="1:18" s="17" customFormat="1" x14ac:dyDescent="0.25">
      <c r="A87" s="114">
        <f>IF(F87&lt;&gt;"",1+MAX($A$7:A86),"")</f>
        <v>57</v>
      </c>
      <c r="B87" s="10" t="s">
        <v>954</v>
      </c>
      <c r="C87" s="5" t="s">
        <v>955</v>
      </c>
      <c r="D87" s="5"/>
      <c r="E87" s="25" t="s">
        <v>957</v>
      </c>
      <c r="F87" s="11">
        <v>10</v>
      </c>
      <c r="H87" s="68"/>
      <c r="I87" s="7">
        <v>0</v>
      </c>
      <c r="J87" s="8">
        <f t="shared" ref="J87:J88" si="79">F87*(1+I87)</f>
        <v>10</v>
      </c>
      <c r="K87" s="41"/>
      <c r="L87" s="41">
        <f t="shared" ref="L87:L88" si="80">K87*J87</f>
        <v>0</v>
      </c>
      <c r="M87" s="41"/>
      <c r="N87" s="41">
        <f t="shared" ref="N87:N88" si="81">M87*J87</f>
        <v>0</v>
      </c>
      <c r="O87" s="41"/>
      <c r="P87" s="41">
        <f t="shared" ref="P87:P88" si="82">O87*J87</f>
        <v>0</v>
      </c>
      <c r="Q87" s="42">
        <f t="shared" ref="Q87:Q88" si="83">(K87+M87+O87)*J87</f>
        <v>0</v>
      </c>
      <c r="R87" s="115"/>
    </row>
    <row r="88" spans="1:18" s="17" customFormat="1" x14ac:dyDescent="0.25">
      <c r="A88" s="114">
        <f>IF(F88&lt;&gt;"",1+MAX($A$7:A87),"")</f>
        <v>58</v>
      </c>
      <c r="B88" s="10" t="s">
        <v>954</v>
      </c>
      <c r="C88" s="5" t="s">
        <v>955</v>
      </c>
      <c r="D88" s="5"/>
      <c r="E88" s="25" t="s">
        <v>957</v>
      </c>
      <c r="F88" s="11">
        <v>5</v>
      </c>
      <c r="H88" s="68"/>
      <c r="I88" s="7">
        <v>0</v>
      </c>
      <c r="J88" s="8">
        <f t="shared" si="79"/>
        <v>5</v>
      </c>
      <c r="K88" s="41"/>
      <c r="L88" s="41">
        <f t="shared" si="80"/>
        <v>0</v>
      </c>
      <c r="M88" s="41"/>
      <c r="N88" s="41">
        <f t="shared" si="81"/>
        <v>0</v>
      </c>
      <c r="O88" s="41"/>
      <c r="P88" s="41">
        <f t="shared" si="82"/>
        <v>0</v>
      </c>
      <c r="Q88" s="42">
        <f t="shared" si="83"/>
        <v>0</v>
      </c>
      <c r="R88" s="115"/>
    </row>
    <row r="89" spans="1:18" s="17" customFormat="1" x14ac:dyDescent="0.25">
      <c r="A89" s="114" t="str">
        <f>IF(F89&lt;&gt;"",1+MAX($A$7:A88),"")</f>
        <v/>
      </c>
      <c r="B89" s="10"/>
      <c r="C89" s="5"/>
      <c r="D89" s="5" t="s">
        <v>106</v>
      </c>
      <c r="E89" s="21" t="s">
        <v>141</v>
      </c>
      <c r="F89" s="11"/>
      <c r="H89" s="68"/>
      <c r="I89" s="7"/>
      <c r="J89" s="8"/>
      <c r="K89" s="41"/>
      <c r="L89" s="41"/>
      <c r="M89" s="41"/>
      <c r="N89" s="41"/>
      <c r="O89" s="41"/>
      <c r="P89" s="41"/>
      <c r="Q89" s="42"/>
      <c r="R89" s="115"/>
    </row>
    <row r="90" spans="1:18" s="17" customFormat="1" ht="30" x14ac:dyDescent="0.25">
      <c r="A90" s="114">
        <f>IF(F90&lt;&gt;"",1+MAX($A$7:A89),"")</f>
        <v>59</v>
      </c>
      <c r="B90" s="10" t="s">
        <v>954</v>
      </c>
      <c r="C90" s="5" t="s">
        <v>955</v>
      </c>
      <c r="D90" s="5"/>
      <c r="E90" s="3" t="s">
        <v>958</v>
      </c>
      <c r="F90" s="11">
        <v>84</v>
      </c>
      <c r="H90" s="68" t="s">
        <v>41</v>
      </c>
      <c r="I90" s="7">
        <v>0</v>
      </c>
      <c r="J90" s="8">
        <f t="shared" si="74"/>
        <v>84</v>
      </c>
      <c r="K90" s="41"/>
      <c r="L90" s="41">
        <f t="shared" si="75"/>
        <v>0</v>
      </c>
      <c r="M90" s="41"/>
      <c r="N90" s="41">
        <f t="shared" si="76"/>
        <v>0</v>
      </c>
      <c r="O90" s="41"/>
      <c r="P90" s="41">
        <f t="shared" si="77"/>
        <v>0</v>
      </c>
      <c r="Q90" s="42">
        <f t="shared" si="78"/>
        <v>0</v>
      </c>
      <c r="R90" s="115"/>
    </row>
    <row r="91" spans="1:18" s="17" customFormat="1" x14ac:dyDescent="0.25">
      <c r="A91" s="114" t="str">
        <f>IF(F91&lt;&gt;"",1+MAX($A$7:A90),"")</f>
        <v/>
      </c>
      <c r="B91" s="10"/>
      <c r="C91" s="5"/>
      <c r="D91" s="5"/>
      <c r="E91" s="20"/>
      <c r="F91" s="11"/>
      <c r="H91" s="68"/>
      <c r="I91" s="7"/>
      <c r="J91" s="8"/>
      <c r="K91" s="41"/>
      <c r="L91" s="41"/>
      <c r="M91" s="41"/>
      <c r="N91" s="41"/>
      <c r="O91" s="41"/>
      <c r="P91" s="41"/>
      <c r="Q91" s="42"/>
      <c r="R91" s="115"/>
    </row>
    <row r="92" spans="1:18" s="198" customFormat="1" ht="15.6" x14ac:dyDescent="0.25">
      <c r="A92" s="196" t="str">
        <f>IF(F92&lt;&gt;"",1+MAX($A$7:A91),"")</f>
        <v/>
      </c>
      <c r="B92" s="197"/>
      <c r="C92" s="197"/>
      <c r="D92" s="197"/>
      <c r="E92" s="197" t="s">
        <v>107</v>
      </c>
      <c r="F92" s="197"/>
      <c r="H92" s="197"/>
      <c r="I92" s="197"/>
      <c r="J92" s="197"/>
      <c r="K92" s="197"/>
      <c r="L92" s="197"/>
      <c r="M92" s="197"/>
      <c r="N92" s="197"/>
      <c r="O92" s="197"/>
      <c r="P92" s="197"/>
      <c r="Q92" s="197"/>
      <c r="R92" s="195">
        <f>SUM(Q93:Q123)</f>
        <v>0</v>
      </c>
    </row>
    <row r="93" spans="1:18" s="17" customFormat="1" x14ac:dyDescent="0.25">
      <c r="A93" s="114" t="str">
        <f>IF(F93&lt;&gt;"",1+MAX($A$7:A92),"")</f>
        <v/>
      </c>
      <c r="B93" s="10"/>
      <c r="C93" s="5"/>
      <c r="D93" s="5"/>
      <c r="E93" s="4"/>
      <c r="F93" s="11"/>
      <c r="H93" s="68"/>
      <c r="I93" s="7"/>
      <c r="J93" s="8"/>
      <c r="K93" s="41"/>
      <c r="L93" s="41"/>
      <c r="M93" s="41"/>
      <c r="N93" s="41"/>
      <c r="O93" s="41"/>
      <c r="P93" s="41"/>
      <c r="Q93" s="42"/>
      <c r="R93" s="115"/>
    </row>
    <row r="94" spans="1:18" s="17" customFormat="1" x14ac:dyDescent="0.25">
      <c r="A94" s="114" t="str">
        <f>IF(F94&lt;&gt;"",1+MAX($A$7:A93),"")</f>
        <v/>
      </c>
      <c r="B94" s="10"/>
      <c r="C94" s="5"/>
      <c r="D94" s="5" t="s">
        <v>108</v>
      </c>
      <c r="E94" s="21" t="s">
        <v>109</v>
      </c>
      <c r="F94" s="11"/>
      <c r="H94" s="68"/>
      <c r="I94" s="7"/>
      <c r="J94" s="8"/>
      <c r="K94" s="41"/>
      <c r="L94" s="41"/>
      <c r="M94" s="41"/>
      <c r="N94" s="41"/>
      <c r="O94" s="41"/>
      <c r="P94" s="41"/>
      <c r="Q94" s="42"/>
      <c r="R94" s="115"/>
    </row>
    <row r="95" spans="1:18" s="17" customFormat="1" x14ac:dyDescent="0.25">
      <c r="A95" s="114">
        <f>IF(F95&lt;&gt;"",1+MAX($A$7:A94),"")</f>
        <v>60</v>
      </c>
      <c r="B95" s="10" t="s">
        <v>923</v>
      </c>
      <c r="C95" s="5" t="s">
        <v>1119</v>
      </c>
      <c r="D95" s="5"/>
      <c r="E95" s="3" t="s">
        <v>1125</v>
      </c>
      <c r="F95" s="11">
        <v>3600</v>
      </c>
      <c r="G95" s="17">
        <f>9*400</f>
        <v>3600</v>
      </c>
      <c r="H95" s="68" t="s">
        <v>41</v>
      </c>
      <c r="I95" s="7">
        <v>0</v>
      </c>
      <c r="J95" s="8">
        <f t="shared" ref="J95:J117" si="84">F95*(1+I95)</f>
        <v>3600</v>
      </c>
      <c r="K95" s="41"/>
      <c r="L95" s="41">
        <f t="shared" ref="L95:L117" si="85">K95*J95</f>
        <v>0</v>
      </c>
      <c r="M95" s="41"/>
      <c r="N95" s="41">
        <f t="shared" ref="N95:N117" si="86">M95*J95</f>
        <v>0</v>
      </c>
      <c r="O95" s="41"/>
      <c r="P95" s="41">
        <f t="shared" ref="P95:P117" si="87">O95*J95</f>
        <v>0</v>
      </c>
      <c r="Q95" s="42">
        <f t="shared" ref="Q95:Q117" si="88">(K95+M95+O95)*J95</f>
        <v>0</v>
      </c>
      <c r="R95" s="115"/>
    </row>
    <row r="96" spans="1:18" s="17" customFormat="1" x14ac:dyDescent="0.25">
      <c r="A96" s="114" t="str">
        <f>IF(F96&lt;&gt;"",1+MAX($A$7:A95),"")</f>
        <v/>
      </c>
      <c r="B96" s="10"/>
      <c r="C96" s="5"/>
      <c r="D96" s="5" t="s">
        <v>110</v>
      </c>
      <c r="E96" s="21" t="s">
        <v>111</v>
      </c>
      <c r="F96" s="11"/>
      <c r="H96" s="68"/>
      <c r="I96" s="7"/>
      <c r="J96" s="8"/>
      <c r="K96" s="41"/>
      <c r="L96" s="41"/>
      <c r="M96" s="41"/>
      <c r="N96" s="41"/>
      <c r="O96" s="41"/>
      <c r="P96" s="41"/>
      <c r="Q96" s="42"/>
      <c r="R96" s="115"/>
    </row>
    <row r="97" spans="1:18" s="17" customFormat="1" x14ac:dyDescent="0.25">
      <c r="A97" s="114">
        <f>IF(F97&lt;&gt;"",1+MAX($A$7:A96),"")</f>
        <v>61</v>
      </c>
      <c r="B97" s="10" t="s">
        <v>998</v>
      </c>
      <c r="C97" s="5" t="s">
        <v>993</v>
      </c>
      <c r="D97" s="5"/>
      <c r="E97" s="3" t="s">
        <v>1010</v>
      </c>
      <c r="F97" s="11">
        <v>5150</v>
      </c>
      <c r="G97" s="17">
        <f>16*322</f>
        <v>5152</v>
      </c>
      <c r="H97" s="68" t="s">
        <v>41</v>
      </c>
      <c r="I97" s="7">
        <v>0</v>
      </c>
      <c r="J97" s="8">
        <f t="shared" si="84"/>
        <v>5150</v>
      </c>
      <c r="K97" s="41"/>
      <c r="L97" s="41">
        <f t="shared" si="85"/>
        <v>0</v>
      </c>
      <c r="M97" s="41"/>
      <c r="N97" s="41">
        <f t="shared" si="86"/>
        <v>0</v>
      </c>
      <c r="O97" s="41"/>
      <c r="P97" s="41">
        <f t="shared" si="87"/>
        <v>0</v>
      </c>
      <c r="Q97" s="42">
        <f t="shared" si="88"/>
        <v>0</v>
      </c>
      <c r="R97" s="115"/>
    </row>
    <row r="98" spans="1:18" s="17" customFormat="1" x14ac:dyDescent="0.25">
      <c r="A98" s="114" t="str">
        <f>IF(F98&lt;&gt;"",1+MAX($A$7:A97),"")</f>
        <v/>
      </c>
      <c r="B98" s="10"/>
      <c r="C98" s="5"/>
      <c r="D98" s="5" t="s">
        <v>143</v>
      </c>
      <c r="E98" s="21" t="s">
        <v>142</v>
      </c>
      <c r="F98" s="11"/>
      <c r="H98" s="68"/>
      <c r="I98" s="7"/>
      <c r="J98" s="8"/>
      <c r="K98" s="41"/>
      <c r="L98" s="41"/>
      <c r="M98" s="41"/>
      <c r="N98" s="41"/>
      <c r="O98" s="41"/>
      <c r="P98" s="41"/>
      <c r="Q98" s="42"/>
      <c r="R98" s="115"/>
    </row>
    <row r="99" spans="1:18" s="17" customFormat="1" x14ac:dyDescent="0.25">
      <c r="A99" s="114">
        <f>IF(F99&lt;&gt;"",1+MAX($A$7:A98),"")</f>
        <v>62</v>
      </c>
      <c r="B99" s="10" t="s">
        <v>998</v>
      </c>
      <c r="C99" s="5" t="s">
        <v>993</v>
      </c>
      <c r="D99" s="5"/>
      <c r="E99" s="25" t="s">
        <v>1011</v>
      </c>
      <c r="F99" s="11">
        <v>5150</v>
      </c>
      <c r="G99" s="17">
        <f>16*322</f>
        <v>5152</v>
      </c>
      <c r="H99" s="68" t="s">
        <v>41</v>
      </c>
      <c r="I99" s="7">
        <v>0</v>
      </c>
      <c r="J99" s="8">
        <f t="shared" ref="J99" si="89">F99*(1+I99)</f>
        <v>5150</v>
      </c>
      <c r="K99" s="41"/>
      <c r="L99" s="41">
        <f t="shared" ref="L99" si="90">K99*J99</f>
        <v>0</v>
      </c>
      <c r="M99" s="41"/>
      <c r="N99" s="41">
        <f t="shared" ref="N99" si="91">M99*J99</f>
        <v>0</v>
      </c>
      <c r="O99" s="41"/>
      <c r="P99" s="41">
        <f t="shared" ref="P99" si="92">O99*J99</f>
        <v>0</v>
      </c>
      <c r="Q99" s="42">
        <f t="shared" ref="Q99" si="93">(K99+M99+O99)*J99</f>
        <v>0</v>
      </c>
      <c r="R99" s="115"/>
    </row>
    <row r="100" spans="1:18" s="17" customFormat="1" x14ac:dyDescent="0.25">
      <c r="A100" s="114">
        <f>IF(F100&lt;&gt;"",1+MAX($A$7:A99),"")</f>
        <v>63</v>
      </c>
      <c r="B100" s="10" t="s">
        <v>923</v>
      </c>
      <c r="C100" s="5" t="s">
        <v>1119</v>
      </c>
      <c r="D100" s="5"/>
      <c r="E100" s="25" t="s">
        <v>1120</v>
      </c>
      <c r="F100" s="11">
        <v>2315</v>
      </c>
      <c r="H100" s="68" t="s">
        <v>41</v>
      </c>
      <c r="I100" s="7">
        <v>0</v>
      </c>
      <c r="J100" s="8">
        <f t="shared" si="84"/>
        <v>2315</v>
      </c>
      <c r="K100" s="41"/>
      <c r="L100" s="41">
        <f t="shared" si="85"/>
        <v>0</v>
      </c>
      <c r="M100" s="41"/>
      <c r="N100" s="41">
        <f t="shared" si="86"/>
        <v>0</v>
      </c>
      <c r="O100" s="41"/>
      <c r="P100" s="41">
        <f t="shared" si="87"/>
        <v>0</v>
      </c>
      <c r="Q100" s="42">
        <f t="shared" si="88"/>
        <v>0</v>
      </c>
      <c r="R100" s="115"/>
    </row>
    <row r="101" spans="1:18" s="17" customFormat="1" x14ac:dyDescent="0.25">
      <c r="A101" s="114" t="str">
        <f>IF(F101&lt;&gt;"",1+MAX($A$7:A100),"")</f>
        <v/>
      </c>
      <c r="B101" s="10"/>
      <c r="C101" s="5"/>
      <c r="D101" s="5" t="s">
        <v>145</v>
      </c>
      <c r="E101" s="21" t="s">
        <v>144</v>
      </c>
      <c r="F101" s="11"/>
      <c r="H101" s="68"/>
      <c r="I101" s="7"/>
      <c r="J101" s="8"/>
      <c r="K101" s="41"/>
      <c r="L101" s="41"/>
      <c r="M101" s="41"/>
      <c r="N101" s="41"/>
      <c r="O101" s="41"/>
      <c r="P101" s="41"/>
      <c r="Q101" s="42"/>
      <c r="R101" s="115"/>
    </row>
    <row r="102" spans="1:18" s="17" customFormat="1" x14ac:dyDescent="0.25">
      <c r="A102" s="114">
        <f>IF(F102&lt;&gt;"",1+MAX($A$7:A101),"")</f>
        <v>64</v>
      </c>
      <c r="B102" s="10" t="s">
        <v>992</v>
      </c>
      <c r="C102" s="5" t="s">
        <v>981</v>
      </c>
      <c r="D102" s="5"/>
      <c r="E102" s="3" t="s">
        <v>995</v>
      </c>
      <c r="F102" s="11">
        <v>635</v>
      </c>
      <c r="H102" s="68" t="s">
        <v>41</v>
      </c>
      <c r="I102" s="7">
        <v>0</v>
      </c>
      <c r="J102" s="8">
        <f t="shared" si="84"/>
        <v>635</v>
      </c>
      <c r="K102" s="41"/>
      <c r="L102" s="41">
        <f t="shared" si="85"/>
        <v>0</v>
      </c>
      <c r="M102" s="41"/>
      <c r="N102" s="41">
        <f t="shared" si="86"/>
        <v>0</v>
      </c>
      <c r="O102" s="41"/>
      <c r="P102" s="41">
        <f t="shared" si="87"/>
        <v>0</v>
      </c>
      <c r="Q102" s="42">
        <f t="shared" si="88"/>
        <v>0</v>
      </c>
      <c r="R102" s="115"/>
    </row>
    <row r="103" spans="1:18" s="17" customFormat="1" x14ac:dyDescent="0.25">
      <c r="A103" s="114">
        <f>IF(F103&lt;&gt;"",1+MAX($A$7:A102),"")</f>
        <v>65</v>
      </c>
      <c r="B103" s="10" t="s">
        <v>992</v>
      </c>
      <c r="C103" s="5" t="s">
        <v>981</v>
      </c>
      <c r="D103" s="5"/>
      <c r="E103" s="3" t="s">
        <v>996</v>
      </c>
      <c r="F103" s="11">
        <v>590</v>
      </c>
      <c r="G103" s="17">
        <f>1.75*284+90</f>
        <v>587</v>
      </c>
      <c r="H103" s="68" t="s">
        <v>41</v>
      </c>
      <c r="I103" s="7">
        <v>0</v>
      </c>
      <c r="J103" s="8">
        <f t="shared" si="84"/>
        <v>590</v>
      </c>
      <c r="K103" s="41"/>
      <c r="L103" s="41">
        <f t="shared" si="85"/>
        <v>0</v>
      </c>
      <c r="M103" s="41"/>
      <c r="N103" s="41">
        <f t="shared" si="86"/>
        <v>0</v>
      </c>
      <c r="O103" s="41"/>
      <c r="P103" s="41">
        <f t="shared" si="87"/>
        <v>0</v>
      </c>
      <c r="Q103" s="42">
        <f t="shared" si="88"/>
        <v>0</v>
      </c>
      <c r="R103" s="115"/>
    </row>
    <row r="104" spans="1:18" s="17" customFormat="1" x14ac:dyDescent="0.25">
      <c r="A104" s="114" t="str">
        <f>IF(F104&lt;&gt;"",1+MAX($A$7:A103),"")</f>
        <v/>
      </c>
      <c r="B104" s="10"/>
      <c r="C104" s="5"/>
      <c r="D104" s="5" t="s">
        <v>112</v>
      </c>
      <c r="E104" s="21" t="s">
        <v>113</v>
      </c>
      <c r="F104" s="11"/>
      <c r="H104" s="68"/>
      <c r="I104" s="7"/>
      <c r="J104" s="8"/>
      <c r="K104" s="41"/>
      <c r="L104" s="41"/>
      <c r="M104" s="41"/>
      <c r="N104" s="41"/>
      <c r="O104" s="41"/>
      <c r="P104" s="41"/>
      <c r="Q104" s="42"/>
      <c r="R104" s="115"/>
    </row>
    <row r="105" spans="1:18" s="17" customFormat="1" x14ac:dyDescent="0.25">
      <c r="A105" s="114">
        <f>IF(F105&lt;&gt;"",1+MAX($A$7:A104),"")</f>
        <v>66</v>
      </c>
      <c r="B105" s="10" t="s">
        <v>975</v>
      </c>
      <c r="C105" s="5" t="s">
        <v>981</v>
      </c>
      <c r="D105" s="5"/>
      <c r="E105" s="3" t="s">
        <v>980</v>
      </c>
      <c r="F105" s="11">
        <v>283</v>
      </c>
      <c r="H105" s="68" t="s">
        <v>40</v>
      </c>
      <c r="I105" s="7">
        <v>0</v>
      </c>
      <c r="J105" s="8">
        <f t="shared" si="84"/>
        <v>283</v>
      </c>
      <c r="K105" s="41"/>
      <c r="L105" s="41">
        <f t="shared" si="85"/>
        <v>0</v>
      </c>
      <c r="M105" s="41"/>
      <c r="N105" s="41">
        <f t="shared" si="86"/>
        <v>0</v>
      </c>
      <c r="O105" s="41"/>
      <c r="P105" s="41">
        <f t="shared" si="87"/>
        <v>0</v>
      </c>
      <c r="Q105" s="42">
        <f t="shared" si="88"/>
        <v>0</v>
      </c>
      <c r="R105" s="115"/>
    </row>
    <row r="106" spans="1:18" s="17" customFormat="1" x14ac:dyDescent="0.25">
      <c r="A106" s="114">
        <f>IF(F106&lt;&gt;"",1+MAX($A$7:A105),"")</f>
        <v>67</v>
      </c>
      <c r="B106" s="10" t="s">
        <v>975</v>
      </c>
      <c r="C106" s="5" t="s">
        <v>981</v>
      </c>
      <c r="D106" s="5"/>
      <c r="E106" s="3" t="s">
        <v>982</v>
      </c>
      <c r="F106" s="11">
        <v>283</v>
      </c>
      <c r="H106" s="68" t="s">
        <v>40</v>
      </c>
      <c r="I106" s="7">
        <v>0</v>
      </c>
      <c r="J106" s="8">
        <f t="shared" si="84"/>
        <v>283</v>
      </c>
      <c r="K106" s="41"/>
      <c r="L106" s="41">
        <f t="shared" si="85"/>
        <v>0</v>
      </c>
      <c r="M106" s="41"/>
      <c r="N106" s="41">
        <f t="shared" si="86"/>
        <v>0</v>
      </c>
      <c r="O106" s="41"/>
      <c r="P106" s="41">
        <f t="shared" si="87"/>
        <v>0</v>
      </c>
      <c r="Q106" s="42">
        <f t="shared" si="88"/>
        <v>0</v>
      </c>
      <c r="R106" s="115"/>
    </row>
    <row r="107" spans="1:18" s="17" customFormat="1" x14ac:dyDescent="0.25">
      <c r="A107" s="114">
        <f>IF(F107&lt;&gt;"",1+MAX($A$7:A106),"")</f>
        <v>68</v>
      </c>
      <c r="B107" s="10" t="s">
        <v>975</v>
      </c>
      <c r="C107" s="5" t="s">
        <v>985</v>
      </c>
      <c r="D107" s="5"/>
      <c r="E107" s="25" t="s">
        <v>983</v>
      </c>
      <c r="F107" s="11">
        <v>52</v>
      </c>
      <c r="H107" s="68" t="s">
        <v>40</v>
      </c>
      <c r="I107" s="7">
        <v>0</v>
      </c>
      <c r="J107" s="8">
        <f t="shared" ref="J107:J112" si="94">F107*(1+I107)</f>
        <v>52</v>
      </c>
      <c r="K107" s="41"/>
      <c r="L107" s="41">
        <f t="shared" ref="L107:L112" si="95">K107*J107</f>
        <v>0</v>
      </c>
      <c r="M107" s="41"/>
      <c r="N107" s="41">
        <f t="shared" ref="N107:N112" si="96">M107*J107</f>
        <v>0</v>
      </c>
      <c r="O107" s="41"/>
      <c r="P107" s="41">
        <f t="shared" ref="P107:P112" si="97">O107*J107</f>
        <v>0</v>
      </c>
      <c r="Q107" s="42">
        <f t="shared" ref="Q107:Q112" si="98">(K107+M107+O107)*J107</f>
        <v>0</v>
      </c>
      <c r="R107" s="115"/>
    </row>
    <row r="108" spans="1:18" s="17" customFormat="1" x14ac:dyDescent="0.25">
      <c r="A108" s="114">
        <f>IF(F108&lt;&gt;"",1+MAX($A$7:A107),"")</f>
        <v>69</v>
      </c>
      <c r="B108" s="10" t="s">
        <v>975</v>
      </c>
      <c r="C108" s="5" t="s">
        <v>986</v>
      </c>
      <c r="D108" s="5"/>
      <c r="E108" s="3" t="s">
        <v>984</v>
      </c>
      <c r="F108" s="11">
        <v>250</v>
      </c>
      <c r="H108" s="68" t="s">
        <v>40</v>
      </c>
      <c r="I108" s="7">
        <v>0</v>
      </c>
      <c r="J108" s="8">
        <f t="shared" si="94"/>
        <v>250</v>
      </c>
      <c r="K108" s="41"/>
      <c r="L108" s="41">
        <f t="shared" si="95"/>
        <v>0</v>
      </c>
      <c r="M108" s="41"/>
      <c r="N108" s="41">
        <f t="shared" si="96"/>
        <v>0</v>
      </c>
      <c r="O108" s="41"/>
      <c r="P108" s="41">
        <f t="shared" si="97"/>
        <v>0</v>
      </c>
      <c r="Q108" s="42">
        <f t="shared" si="98"/>
        <v>0</v>
      </c>
      <c r="R108" s="115"/>
    </row>
    <row r="109" spans="1:18" s="17" customFormat="1" x14ac:dyDescent="0.25">
      <c r="A109" s="114">
        <f>IF(F109&lt;&gt;"",1+MAX($A$7:A108),"")</f>
        <v>70</v>
      </c>
      <c r="B109" s="10" t="s">
        <v>975</v>
      </c>
      <c r="C109" s="5"/>
      <c r="D109" s="5"/>
      <c r="E109" s="25" t="s">
        <v>987</v>
      </c>
      <c r="F109" s="11">
        <v>8</v>
      </c>
      <c r="H109" s="68" t="s">
        <v>35</v>
      </c>
      <c r="I109" s="7">
        <v>0</v>
      </c>
      <c r="J109" s="8">
        <f t="shared" si="94"/>
        <v>8</v>
      </c>
      <c r="K109" s="41"/>
      <c r="L109" s="41">
        <f t="shared" si="95"/>
        <v>0</v>
      </c>
      <c r="M109" s="41"/>
      <c r="N109" s="41">
        <f t="shared" si="96"/>
        <v>0</v>
      </c>
      <c r="O109" s="41"/>
      <c r="P109" s="41">
        <f t="shared" si="97"/>
        <v>0</v>
      </c>
      <c r="Q109" s="42">
        <f t="shared" si="98"/>
        <v>0</v>
      </c>
      <c r="R109" s="115"/>
    </row>
    <row r="110" spans="1:18" s="17" customFormat="1" x14ac:dyDescent="0.25">
      <c r="A110" s="114">
        <f>IF(F110&lt;&gt;"",1+MAX($A$7:A109),"")</f>
        <v>71</v>
      </c>
      <c r="B110" s="10" t="s">
        <v>998</v>
      </c>
      <c r="C110" s="5" t="s">
        <v>999</v>
      </c>
      <c r="D110" s="5"/>
      <c r="E110" s="25" t="s">
        <v>997</v>
      </c>
      <c r="F110" s="11">
        <v>215</v>
      </c>
      <c r="H110" s="68" t="s">
        <v>40</v>
      </c>
      <c r="I110" s="7">
        <v>0</v>
      </c>
      <c r="J110" s="8">
        <f t="shared" si="94"/>
        <v>215</v>
      </c>
      <c r="K110" s="41"/>
      <c r="L110" s="41">
        <f t="shared" si="95"/>
        <v>0</v>
      </c>
      <c r="M110" s="41"/>
      <c r="N110" s="41">
        <f t="shared" si="96"/>
        <v>0</v>
      </c>
      <c r="O110" s="41"/>
      <c r="P110" s="41">
        <f t="shared" si="97"/>
        <v>0</v>
      </c>
      <c r="Q110" s="42">
        <f t="shared" si="98"/>
        <v>0</v>
      </c>
      <c r="R110" s="115"/>
    </row>
    <row r="111" spans="1:18" s="17" customFormat="1" x14ac:dyDescent="0.25">
      <c r="A111" s="114">
        <f>IF(F111&lt;&gt;"",1+MAX($A$7:A110),"")</f>
        <v>72</v>
      </c>
      <c r="B111" s="10" t="s">
        <v>998</v>
      </c>
      <c r="C111" s="5" t="s">
        <v>1001</v>
      </c>
      <c r="D111" s="5"/>
      <c r="E111" s="3" t="s">
        <v>1000</v>
      </c>
      <c r="F111" s="11">
        <v>25</v>
      </c>
      <c r="H111" s="68" t="s">
        <v>40</v>
      </c>
      <c r="I111" s="7">
        <v>0</v>
      </c>
      <c r="J111" s="8">
        <f t="shared" si="94"/>
        <v>25</v>
      </c>
      <c r="K111" s="41"/>
      <c r="L111" s="41">
        <f t="shared" si="95"/>
        <v>0</v>
      </c>
      <c r="M111" s="41"/>
      <c r="N111" s="41">
        <f t="shared" si="96"/>
        <v>0</v>
      </c>
      <c r="O111" s="41"/>
      <c r="P111" s="41">
        <f t="shared" si="97"/>
        <v>0</v>
      </c>
      <c r="Q111" s="42">
        <f t="shared" si="98"/>
        <v>0</v>
      </c>
      <c r="R111" s="115"/>
    </row>
    <row r="112" spans="1:18" s="17" customFormat="1" x14ac:dyDescent="0.25">
      <c r="A112" s="114">
        <f>IF(F112&lt;&gt;"",1+MAX($A$7:A111),"")</f>
        <v>73</v>
      </c>
      <c r="B112" s="10" t="s">
        <v>998</v>
      </c>
      <c r="C112" s="5" t="s">
        <v>1004</v>
      </c>
      <c r="D112" s="5"/>
      <c r="E112" s="25" t="s">
        <v>1003</v>
      </c>
      <c r="F112" s="11">
        <v>325</v>
      </c>
      <c r="H112" s="68" t="s">
        <v>40</v>
      </c>
      <c r="I112" s="7">
        <v>0</v>
      </c>
      <c r="J112" s="8">
        <f t="shared" si="94"/>
        <v>325</v>
      </c>
      <c r="K112" s="41"/>
      <c r="L112" s="41">
        <f t="shared" si="95"/>
        <v>0</v>
      </c>
      <c r="M112" s="41"/>
      <c r="N112" s="41">
        <f t="shared" si="96"/>
        <v>0</v>
      </c>
      <c r="O112" s="41"/>
      <c r="P112" s="41">
        <f t="shared" si="97"/>
        <v>0</v>
      </c>
      <c r="Q112" s="42">
        <f t="shared" si="98"/>
        <v>0</v>
      </c>
      <c r="R112" s="115"/>
    </row>
    <row r="113" spans="1:18" s="17" customFormat="1" x14ac:dyDescent="0.25">
      <c r="A113" s="114" t="str">
        <f>IF(F113&lt;&gt;"",1+MAX($A$7:A112),"")</f>
        <v/>
      </c>
      <c r="B113" s="10"/>
      <c r="C113" s="5"/>
      <c r="D113" s="5" t="s">
        <v>114</v>
      </c>
      <c r="E113" s="21" t="s">
        <v>115</v>
      </c>
      <c r="F113" s="11"/>
      <c r="H113" s="68"/>
      <c r="I113" s="7"/>
      <c r="J113" s="8"/>
      <c r="K113" s="41"/>
      <c r="L113" s="41"/>
      <c r="M113" s="41"/>
      <c r="N113" s="41"/>
      <c r="O113" s="41"/>
      <c r="P113" s="41"/>
      <c r="Q113" s="42"/>
      <c r="R113" s="115"/>
    </row>
    <row r="114" spans="1:18" s="17" customFormat="1" ht="90" x14ac:dyDescent="0.25">
      <c r="A114" s="114">
        <f>IF(F114&lt;&gt;"",1+MAX($A$7:A113),"")</f>
        <v>74</v>
      </c>
      <c r="B114" s="10" t="s">
        <v>975</v>
      </c>
      <c r="C114" s="5" t="s">
        <v>976</v>
      </c>
      <c r="D114" s="5"/>
      <c r="E114" s="25" t="s">
        <v>977</v>
      </c>
      <c r="F114" s="11">
        <v>5460</v>
      </c>
      <c r="H114" s="68" t="s">
        <v>41</v>
      </c>
      <c r="I114" s="7">
        <v>0</v>
      </c>
      <c r="J114" s="8">
        <f t="shared" si="84"/>
        <v>5460</v>
      </c>
      <c r="K114" s="41"/>
      <c r="L114" s="41">
        <f t="shared" si="85"/>
        <v>0</v>
      </c>
      <c r="M114" s="41"/>
      <c r="N114" s="41">
        <f t="shared" si="86"/>
        <v>0</v>
      </c>
      <c r="O114" s="41"/>
      <c r="P114" s="41">
        <f t="shared" si="87"/>
        <v>0</v>
      </c>
      <c r="Q114" s="42">
        <f t="shared" si="88"/>
        <v>0</v>
      </c>
      <c r="R114" s="115"/>
    </row>
    <row r="115" spans="1:18" s="17" customFormat="1" x14ac:dyDescent="0.25">
      <c r="A115" s="114">
        <f>IF(F115&lt;&gt;"",1+MAX($A$7:A114),"")</f>
        <v>75</v>
      </c>
      <c r="B115" s="10" t="s">
        <v>975</v>
      </c>
      <c r="C115" s="5" t="s">
        <v>979</v>
      </c>
      <c r="D115" s="5"/>
      <c r="E115" s="25" t="s">
        <v>978</v>
      </c>
      <c r="F115" s="11">
        <v>270</v>
      </c>
      <c r="H115" s="68" t="s">
        <v>40</v>
      </c>
      <c r="I115" s="7">
        <v>0</v>
      </c>
      <c r="J115" s="8">
        <f t="shared" si="84"/>
        <v>270</v>
      </c>
      <c r="K115" s="41"/>
      <c r="L115" s="41">
        <f t="shared" si="85"/>
        <v>0</v>
      </c>
      <c r="M115" s="41"/>
      <c r="N115" s="41">
        <f t="shared" si="86"/>
        <v>0</v>
      </c>
      <c r="O115" s="41"/>
      <c r="P115" s="41">
        <f t="shared" si="87"/>
        <v>0</v>
      </c>
      <c r="Q115" s="42">
        <f t="shared" si="88"/>
        <v>0</v>
      </c>
      <c r="R115" s="115"/>
    </row>
    <row r="116" spans="1:18" s="17" customFormat="1" x14ac:dyDescent="0.25">
      <c r="A116" s="114" t="str">
        <f>IF(F116&lt;&gt;"",1+MAX($A$7:A115),"")</f>
        <v/>
      </c>
      <c r="B116" s="10"/>
      <c r="C116" s="5"/>
      <c r="D116" s="5" t="s">
        <v>116</v>
      </c>
      <c r="E116" s="21" t="s">
        <v>117</v>
      </c>
      <c r="F116" s="11"/>
      <c r="H116" s="68"/>
      <c r="I116" s="7"/>
      <c r="J116" s="8"/>
      <c r="K116" s="41"/>
      <c r="L116" s="41"/>
      <c r="M116" s="41"/>
      <c r="N116" s="41"/>
      <c r="O116" s="41"/>
      <c r="P116" s="41"/>
      <c r="Q116" s="42"/>
      <c r="R116" s="115"/>
    </row>
    <row r="117" spans="1:18" s="17" customFormat="1" x14ac:dyDescent="0.25">
      <c r="A117" s="114">
        <f>IF(F117&lt;&gt;"",1+MAX($A$7:A116),"")</f>
        <v>76</v>
      </c>
      <c r="B117" s="10"/>
      <c r="C117" s="5"/>
      <c r="D117" s="5"/>
      <c r="E117" s="25" t="s">
        <v>1126</v>
      </c>
      <c r="F117" s="11">
        <v>1</v>
      </c>
      <c r="H117" s="68" t="s">
        <v>34</v>
      </c>
      <c r="I117" s="7">
        <v>0</v>
      </c>
      <c r="J117" s="8">
        <f t="shared" si="84"/>
        <v>1</v>
      </c>
      <c r="K117" s="41"/>
      <c r="L117" s="41">
        <f t="shared" si="85"/>
        <v>0</v>
      </c>
      <c r="M117" s="41"/>
      <c r="N117" s="41">
        <f t="shared" si="86"/>
        <v>0</v>
      </c>
      <c r="O117" s="41"/>
      <c r="P117" s="41">
        <f t="shared" si="87"/>
        <v>0</v>
      </c>
      <c r="Q117" s="42">
        <f t="shared" si="88"/>
        <v>0</v>
      </c>
      <c r="R117" s="115"/>
    </row>
    <row r="118" spans="1:18" s="17" customFormat="1" x14ac:dyDescent="0.25">
      <c r="A118" s="114" t="str">
        <f>IF(F118&lt;&gt;"",1+MAX($A$7:A117),"")</f>
        <v/>
      </c>
      <c r="B118" s="10"/>
      <c r="C118" s="5"/>
      <c r="D118" s="5" t="s">
        <v>146</v>
      </c>
      <c r="E118" s="4" t="s">
        <v>118</v>
      </c>
      <c r="F118" s="11"/>
      <c r="H118" s="68"/>
      <c r="I118" s="7"/>
      <c r="J118" s="8"/>
      <c r="K118" s="41"/>
      <c r="L118" s="41"/>
      <c r="M118" s="41"/>
      <c r="N118" s="41"/>
      <c r="O118" s="41"/>
      <c r="P118" s="41"/>
      <c r="Q118" s="42"/>
      <c r="R118" s="115"/>
    </row>
    <row r="119" spans="1:18" s="17" customFormat="1" x14ac:dyDescent="0.25">
      <c r="A119" s="114">
        <f>IF(F119&lt;&gt;"",1+MAX($A$7:A118),"")</f>
        <v>77</v>
      </c>
      <c r="B119" s="10" t="s">
        <v>905</v>
      </c>
      <c r="C119" s="5"/>
      <c r="D119" s="5"/>
      <c r="E119" s="25" t="s">
        <v>910</v>
      </c>
      <c r="F119" s="11">
        <v>377</v>
      </c>
      <c r="H119" s="68" t="s">
        <v>40</v>
      </c>
      <c r="I119" s="7">
        <v>0</v>
      </c>
      <c r="J119" s="8">
        <f t="shared" ref="J119:J122" si="99">F119*(1+I119)</f>
        <v>377</v>
      </c>
      <c r="K119" s="41"/>
      <c r="L119" s="41">
        <f t="shared" ref="L119:L122" si="100">K119*J119</f>
        <v>0</v>
      </c>
      <c r="M119" s="41"/>
      <c r="N119" s="41">
        <f t="shared" ref="N119:N122" si="101">M119*J119</f>
        <v>0</v>
      </c>
      <c r="O119" s="41"/>
      <c r="P119" s="41">
        <f t="shared" ref="P119:P122" si="102">O119*J119</f>
        <v>0</v>
      </c>
      <c r="Q119" s="42">
        <f t="shared" ref="Q119:Q122" si="103">(K119+M119+O119)*J119</f>
        <v>0</v>
      </c>
      <c r="R119" s="115"/>
    </row>
    <row r="120" spans="1:18" s="17" customFormat="1" x14ac:dyDescent="0.25">
      <c r="A120" s="114">
        <f>IF(F120&lt;&gt;"",1+MAX($A$7:A119),"")</f>
        <v>78</v>
      </c>
      <c r="B120" s="10" t="s">
        <v>905</v>
      </c>
      <c r="C120" s="5"/>
      <c r="D120" s="5"/>
      <c r="E120" s="3" t="s">
        <v>911</v>
      </c>
      <c r="F120" s="11">
        <v>485</v>
      </c>
      <c r="H120" s="68" t="s">
        <v>40</v>
      </c>
      <c r="I120" s="7">
        <v>0</v>
      </c>
      <c r="J120" s="8">
        <f t="shared" si="99"/>
        <v>485</v>
      </c>
      <c r="K120" s="41"/>
      <c r="L120" s="41">
        <f t="shared" si="100"/>
        <v>0</v>
      </c>
      <c r="M120" s="41"/>
      <c r="N120" s="41">
        <f t="shared" si="101"/>
        <v>0</v>
      </c>
      <c r="O120" s="41"/>
      <c r="P120" s="41">
        <f t="shared" si="102"/>
        <v>0</v>
      </c>
      <c r="Q120" s="42">
        <f t="shared" si="103"/>
        <v>0</v>
      </c>
      <c r="R120" s="115"/>
    </row>
    <row r="121" spans="1:18" s="17" customFormat="1" x14ac:dyDescent="0.25">
      <c r="A121" s="114">
        <f>IF(F121&lt;&gt;"",1+MAX($A$7:A119),"")</f>
        <v>78</v>
      </c>
      <c r="B121" s="10" t="s">
        <v>998</v>
      </c>
      <c r="C121" s="5"/>
      <c r="D121" s="5"/>
      <c r="E121" s="25" t="s">
        <v>1012</v>
      </c>
      <c r="F121" s="11">
        <v>197</v>
      </c>
      <c r="H121" s="68" t="s">
        <v>40</v>
      </c>
      <c r="I121" s="7">
        <v>0</v>
      </c>
      <c r="J121" s="8">
        <f t="shared" ref="J121" si="104">F121*(1+I121)</f>
        <v>197</v>
      </c>
      <c r="K121" s="41"/>
      <c r="L121" s="41">
        <f t="shared" ref="L121" si="105">K121*J121</f>
        <v>0</v>
      </c>
      <c r="M121" s="41"/>
      <c r="N121" s="41">
        <f t="shared" ref="N121" si="106">M121*J121</f>
        <v>0</v>
      </c>
      <c r="O121" s="41"/>
      <c r="P121" s="41">
        <f t="shared" ref="P121" si="107">O121*J121</f>
        <v>0</v>
      </c>
      <c r="Q121" s="42">
        <f t="shared" ref="Q121" si="108">(K121+M121+O121)*J121</f>
        <v>0</v>
      </c>
      <c r="R121" s="115"/>
    </row>
    <row r="122" spans="1:18" s="17" customFormat="1" x14ac:dyDescent="0.25">
      <c r="A122" s="114">
        <f>IF(F122&lt;&gt;"",1+MAX($A$7:A120),"")</f>
        <v>79</v>
      </c>
      <c r="B122" s="10" t="s">
        <v>998</v>
      </c>
      <c r="C122" s="5"/>
      <c r="D122" s="5"/>
      <c r="E122" s="25" t="s">
        <v>1118</v>
      </c>
      <c r="F122" s="11">
        <v>1</v>
      </c>
      <c r="H122" s="68" t="s">
        <v>34</v>
      </c>
      <c r="I122" s="7">
        <v>0</v>
      </c>
      <c r="J122" s="8">
        <f t="shared" si="99"/>
        <v>1</v>
      </c>
      <c r="K122" s="41"/>
      <c r="L122" s="41">
        <f t="shared" si="100"/>
        <v>0</v>
      </c>
      <c r="M122" s="41"/>
      <c r="N122" s="41">
        <f t="shared" si="101"/>
        <v>0</v>
      </c>
      <c r="O122" s="41"/>
      <c r="P122" s="41">
        <f t="shared" si="102"/>
        <v>0</v>
      </c>
      <c r="Q122" s="42">
        <f t="shared" si="103"/>
        <v>0</v>
      </c>
      <c r="R122" s="115"/>
    </row>
    <row r="123" spans="1:18" s="17" customFormat="1" x14ac:dyDescent="0.25">
      <c r="A123" s="114" t="str">
        <f>IF(F123&lt;&gt;"",1+MAX($A$7:A122),"")</f>
        <v/>
      </c>
      <c r="B123" s="10"/>
      <c r="C123" s="5"/>
      <c r="D123" s="5"/>
      <c r="E123" s="21"/>
      <c r="F123" s="11"/>
      <c r="H123" s="68"/>
      <c r="I123" s="7"/>
      <c r="J123" s="8"/>
      <c r="K123" s="41"/>
      <c r="L123" s="41"/>
      <c r="M123" s="41"/>
      <c r="N123" s="41"/>
      <c r="O123" s="41"/>
      <c r="P123" s="41"/>
      <c r="Q123" s="42"/>
      <c r="R123" s="115"/>
    </row>
    <row r="124" spans="1:18" s="198" customFormat="1" ht="15.6" x14ac:dyDescent="0.25">
      <c r="A124" s="196" t="str">
        <f>IF(F124&lt;&gt;"",1+MAX($A$7:A120),"")</f>
        <v/>
      </c>
      <c r="B124" s="197"/>
      <c r="C124" s="197"/>
      <c r="D124" s="197"/>
      <c r="E124" s="197" t="s">
        <v>119</v>
      </c>
      <c r="F124" s="197"/>
      <c r="H124" s="197"/>
      <c r="I124" s="197"/>
      <c r="J124" s="197"/>
      <c r="K124" s="197"/>
      <c r="L124" s="197"/>
      <c r="M124" s="197"/>
      <c r="N124" s="197"/>
      <c r="O124" s="197"/>
      <c r="P124" s="197"/>
      <c r="Q124" s="197"/>
      <c r="R124" s="195">
        <f>SUM(Q125:Q180)</f>
        <v>0</v>
      </c>
    </row>
    <row r="125" spans="1:18" s="17" customFormat="1" x14ac:dyDescent="0.25">
      <c r="A125" s="114" t="str">
        <f>IF(F125&lt;&gt;"",1+MAX($A$7:A110),"")</f>
        <v/>
      </c>
      <c r="B125" s="10"/>
      <c r="C125" s="5"/>
      <c r="D125" s="5"/>
      <c r="E125" s="4"/>
      <c r="F125" s="11"/>
      <c r="H125" s="68"/>
      <c r="I125" s="7"/>
      <c r="J125" s="8"/>
      <c r="K125" s="41"/>
      <c r="L125" s="41"/>
      <c r="M125" s="41"/>
      <c r="N125" s="41"/>
      <c r="O125" s="41"/>
      <c r="P125" s="41"/>
      <c r="Q125" s="42"/>
      <c r="R125" s="115"/>
    </row>
    <row r="126" spans="1:18" s="17" customFormat="1" ht="18" customHeight="1" x14ac:dyDescent="0.25">
      <c r="A126" s="114">
        <f>IF(F126&lt;&gt;"",1+MAX($A$7:A125),"")</f>
        <v>80</v>
      </c>
      <c r="B126" s="217" t="s">
        <v>1026</v>
      </c>
      <c r="C126" s="220" t="s">
        <v>1027</v>
      </c>
      <c r="D126" s="220"/>
      <c r="E126" s="3" t="s">
        <v>1031</v>
      </c>
      <c r="F126" s="11">
        <v>1</v>
      </c>
      <c r="H126" s="68" t="s">
        <v>35</v>
      </c>
      <c r="I126" s="7">
        <v>0</v>
      </c>
      <c r="J126" s="8">
        <f t="shared" ref="J126:J128" si="109">F126*(1+I126)</f>
        <v>1</v>
      </c>
      <c r="K126" s="41"/>
      <c r="L126" s="41">
        <f t="shared" ref="L126:L128" si="110">K126*J126</f>
        <v>0</v>
      </c>
      <c r="M126" s="41"/>
      <c r="N126" s="41">
        <f t="shared" ref="N126:N128" si="111">M126*J126</f>
        <v>0</v>
      </c>
      <c r="O126" s="41"/>
      <c r="P126" s="41">
        <f t="shared" ref="P126:P128" si="112">O126*J126</f>
        <v>0</v>
      </c>
      <c r="Q126" s="42">
        <f t="shared" ref="Q126:Q128" si="113">(K126+M126+O126)*J126</f>
        <v>0</v>
      </c>
      <c r="R126" s="115"/>
    </row>
    <row r="127" spans="1:18" s="17" customFormat="1" x14ac:dyDescent="0.25">
      <c r="A127" s="114">
        <f>IF(F127&lt;&gt;"",1+MAX($A$7:A126),"")</f>
        <v>81</v>
      </c>
      <c r="B127" s="218"/>
      <c r="C127" s="221"/>
      <c r="D127" s="221"/>
      <c r="E127" s="25" t="s">
        <v>1033</v>
      </c>
      <c r="F127" s="11">
        <v>1</v>
      </c>
      <c r="H127" s="68" t="s">
        <v>35</v>
      </c>
      <c r="I127" s="7">
        <v>0</v>
      </c>
      <c r="J127" s="8">
        <f t="shared" si="109"/>
        <v>1</v>
      </c>
      <c r="K127" s="41"/>
      <c r="L127" s="41">
        <f t="shared" si="110"/>
        <v>0</v>
      </c>
      <c r="M127" s="41"/>
      <c r="N127" s="41">
        <f t="shared" si="111"/>
        <v>0</v>
      </c>
      <c r="O127" s="41"/>
      <c r="P127" s="41">
        <f t="shared" si="112"/>
        <v>0</v>
      </c>
      <c r="Q127" s="42">
        <f t="shared" si="113"/>
        <v>0</v>
      </c>
      <c r="R127" s="115"/>
    </row>
    <row r="128" spans="1:18" s="17" customFormat="1" x14ac:dyDescent="0.25">
      <c r="A128" s="114">
        <f>IF(F128&lt;&gt;"",1+MAX($A$7:A127),"")</f>
        <v>82</v>
      </c>
      <c r="B128" s="218"/>
      <c r="C128" s="221"/>
      <c r="D128" s="221"/>
      <c r="E128" s="25" t="s">
        <v>1037</v>
      </c>
      <c r="F128" s="11">
        <v>2</v>
      </c>
      <c r="H128" s="68" t="s">
        <v>35</v>
      </c>
      <c r="I128" s="7">
        <v>0</v>
      </c>
      <c r="J128" s="8">
        <f t="shared" si="109"/>
        <v>2</v>
      </c>
      <c r="K128" s="41"/>
      <c r="L128" s="41">
        <f t="shared" si="110"/>
        <v>0</v>
      </c>
      <c r="M128" s="41"/>
      <c r="N128" s="41">
        <f t="shared" si="111"/>
        <v>0</v>
      </c>
      <c r="O128" s="41"/>
      <c r="P128" s="41">
        <f t="shared" si="112"/>
        <v>0</v>
      </c>
      <c r="Q128" s="42">
        <f t="shared" si="113"/>
        <v>0</v>
      </c>
      <c r="R128" s="115"/>
    </row>
    <row r="129" spans="1:18" s="17" customFormat="1" x14ac:dyDescent="0.25">
      <c r="A129" s="114">
        <f>IF(F129&lt;&gt;"",1+MAX($A$7:A128),"")</f>
        <v>83</v>
      </c>
      <c r="B129" s="218"/>
      <c r="C129" s="221"/>
      <c r="D129" s="221"/>
      <c r="E129" s="25" t="s">
        <v>1040</v>
      </c>
      <c r="F129" s="11">
        <v>2</v>
      </c>
      <c r="H129" s="68" t="s">
        <v>35</v>
      </c>
      <c r="I129" s="7">
        <v>0</v>
      </c>
      <c r="J129" s="8">
        <f>F129*(1+I129)</f>
        <v>2</v>
      </c>
      <c r="K129" s="41"/>
      <c r="L129" s="41">
        <f>K129*J129</f>
        <v>0</v>
      </c>
      <c r="M129" s="41"/>
      <c r="N129" s="41">
        <f>M129*J129</f>
        <v>0</v>
      </c>
      <c r="O129" s="41"/>
      <c r="P129" s="41">
        <f>O129*J129</f>
        <v>0</v>
      </c>
      <c r="Q129" s="42">
        <f>(K129+M129+O129)*J129</f>
        <v>0</v>
      </c>
      <c r="R129" s="115"/>
    </row>
    <row r="130" spans="1:18" s="17" customFormat="1" x14ac:dyDescent="0.25">
      <c r="A130" s="114">
        <f>IF(F130&lt;&gt;"",1+MAX($A$7:A129),"")</f>
        <v>84</v>
      </c>
      <c r="B130" s="219"/>
      <c r="C130" s="222"/>
      <c r="D130" s="222"/>
      <c r="E130" s="25" t="s">
        <v>1041</v>
      </c>
      <c r="F130" s="11">
        <v>1</v>
      </c>
      <c r="H130" s="68"/>
      <c r="I130" s="7"/>
      <c r="J130" s="8"/>
      <c r="K130" s="41"/>
      <c r="L130" s="41"/>
      <c r="M130" s="41"/>
      <c r="N130" s="41"/>
      <c r="O130" s="41"/>
      <c r="P130" s="41"/>
      <c r="Q130" s="42"/>
      <c r="R130" s="115"/>
    </row>
    <row r="131" spans="1:18" s="17" customFormat="1" x14ac:dyDescent="0.25">
      <c r="A131" s="114" t="str">
        <f>IF(F131&lt;&gt;"",1+MAX($A$7:A130),"")</f>
        <v/>
      </c>
      <c r="B131" s="10"/>
      <c r="C131" s="5"/>
      <c r="D131" s="5" t="s">
        <v>120</v>
      </c>
      <c r="E131" s="21" t="s">
        <v>121</v>
      </c>
      <c r="F131" s="11"/>
      <c r="H131" s="68"/>
      <c r="I131" s="7"/>
      <c r="J131" s="8"/>
      <c r="K131" s="41"/>
      <c r="L131" s="41"/>
      <c r="M131" s="41"/>
      <c r="N131" s="41"/>
      <c r="O131" s="41"/>
      <c r="P131" s="41"/>
      <c r="Q131" s="42"/>
      <c r="R131" s="115"/>
    </row>
    <row r="132" spans="1:18" s="17" customFormat="1" x14ac:dyDescent="0.25">
      <c r="A132" s="114">
        <f>IF(F132&lt;&gt;"",1+MAX($A$7:A131),"")</f>
        <v>85</v>
      </c>
      <c r="B132" s="217" t="s">
        <v>1026</v>
      </c>
      <c r="C132" s="220" t="s">
        <v>1027</v>
      </c>
      <c r="D132" s="220"/>
      <c r="E132" s="25" t="s">
        <v>1030</v>
      </c>
      <c r="F132" s="11">
        <v>1</v>
      </c>
      <c r="H132" s="68" t="s">
        <v>35</v>
      </c>
      <c r="I132" s="7">
        <v>0</v>
      </c>
      <c r="J132" s="8">
        <f t="shared" ref="J132" si="114">F132*(1+I132)</f>
        <v>1</v>
      </c>
      <c r="K132" s="41"/>
      <c r="L132" s="41">
        <f t="shared" ref="L132" si="115">K132*J132</f>
        <v>0</v>
      </c>
      <c r="M132" s="41"/>
      <c r="N132" s="41">
        <f t="shared" ref="N132" si="116">M132*J132</f>
        <v>0</v>
      </c>
      <c r="O132" s="41"/>
      <c r="P132" s="41">
        <f t="shared" ref="P132" si="117">O132*J132</f>
        <v>0</v>
      </c>
      <c r="Q132" s="42">
        <f t="shared" ref="Q132" si="118">(K132+M132+O132)*J132</f>
        <v>0</v>
      </c>
      <c r="R132" s="115"/>
    </row>
    <row r="133" spans="1:18" s="17" customFormat="1" x14ac:dyDescent="0.25">
      <c r="A133" s="114">
        <f>IF(F133&lt;&gt;"",1+MAX($A$7:A132),"")</f>
        <v>86</v>
      </c>
      <c r="B133" s="218"/>
      <c r="C133" s="221"/>
      <c r="D133" s="221"/>
      <c r="E133" s="3" t="s">
        <v>1028</v>
      </c>
      <c r="F133" s="11">
        <v>1</v>
      </c>
      <c r="H133" s="68" t="s">
        <v>35</v>
      </c>
      <c r="I133" s="7">
        <v>0</v>
      </c>
      <c r="J133" s="8">
        <f>F133*(1+I133)</f>
        <v>1</v>
      </c>
      <c r="K133" s="41"/>
      <c r="L133" s="41">
        <f>K133*J133</f>
        <v>0</v>
      </c>
      <c r="M133" s="41"/>
      <c r="N133" s="41">
        <f>M133*J133</f>
        <v>0</v>
      </c>
      <c r="O133" s="41"/>
      <c r="P133" s="41">
        <f>O133*J133</f>
        <v>0</v>
      </c>
      <c r="Q133" s="42">
        <f>(K133+M133+O133)*J133</f>
        <v>0</v>
      </c>
      <c r="R133" s="115"/>
    </row>
    <row r="134" spans="1:18" s="17" customFormat="1" x14ac:dyDescent="0.25">
      <c r="A134" s="114">
        <f>IF(F134&lt;&gt;"",1+MAX($A$7:A133),"")</f>
        <v>87</v>
      </c>
      <c r="B134" s="218"/>
      <c r="C134" s="221"/>
      <c r="D134" s="221"/>
      <c r="E134" s="25" t="s">
        <v>1035</v>
      </c>
      <c r="F134" s="11">
        <v>2</v>
      </c>
      <c r="H134" s="68" t="s">
        <v>35</v>
      </c>
      <c r="I134" s="7">
        <v>0</v>
      </c>
      <c r="J134" s="8">
        <f t="shared" ref="J134:J179" si="119">F134*(1+I134)</f>
        <v>2</v>
      </c>
      <c r="K134" s="41"/>
      <c r="L134" s="41">
        <f t="shared" ref="L134:L179" si="120">K134*J134</f>
        <v>0</v>
      </c>
      <c r="M134" s="41"/>
      <c r="N134" s="41">
        <f t="shared" ref="N134:N179" si="121">M134*J134</f>
        <v>0</v>
      </c>
      <c r="O134" s="41"/>
      <c r="P134" s="41">
        <f t="shared" ref="P134:P179" si="122">O134*J134</f>
        <v>0</v>
      </c>
      <c r="Q134" s="42">
        <f t="shared" ref="Q134:Q179" si="123">(K134+M134+O134)*J134</f>
        <v>0</v>
      </c>
      <c r="R134" s="115"/>
    </row>
    <row r="135" spans="1:18" s="17" customFormat="1" x14ac:dyDescent="0.25">
      <c r="A135" s="114">
        <f>IF(F135&lt;&gt;"",1+MAX($A$7:A134),"")</f>
        <v>88</v>
      </c>
      <c r="B135" s="218"/>
      <c r="C135" s="221"/>
      <c r="D135" s="221"/>
      <c r="E135" s="25" t="s">
        <v>1036</v>
      </c>
      <c r="F135" s="11">
        <v>9</v>
      </c>
      <c r="H135" s="68" t="s">
        <v>35</v>
      </c>
      <c r="I135" s="7">
        <v>0</v>
      </c>
      <c r="J135" s="8">
        <f t="shared" si="119"/>
        <v>9</v>
      </c>
      <c r="K135" s="41"/>
      <c r="L135" s="41">
        <f t="shared" si="120"/>
        <v>0</v>
      </c>
      <c r="M135" s="41"/>
      <c r="N135" s="41">
        <f t="shared" si="121"/>
        <v>0</v>
      </c>
      <c r="O135" s="41"/>
      <c r="P135" s="41">
        <f t="shared" si="122"/>
        <v>0</v>
      </c>
      <c r="Q135" s="42">
        <f t="shared" si="123"/>
        <v>0</v>
      </c>
      <c r="R135" s="115"/>
    </row>
    <row r="136" spans="1:18" s="17" customFormat="1" x14ac:dyDescent="0.25">
      <c r="A136" s="114">
        <f>IF(F136&lt;&gt;"",1+MAX($A$7:A135),"")</f>
        <v>89</v>
      </c>
      <c r="B136" s="219"/>
      <c r="C136" s="222"/>
      <c r="D136" s="222"/>
      <c r="E136" s="25" t="s">
        <v>1038</v>
      </c>
      <c r="F136" s="11">
        <v>2</v>
      </c>
      <c r="H136" s="68" t="s">
        <v>35</v>
      </c>
      <c r="I136" s="7">
        <v>0</v>
      </c>
      <c r="J136" s="8">
        <f t="shared" ref="J136" si="124">F136*(1+I136)</f>
        <v>2</v>
      </c>
      <c r="K136" s="41"/>
      <c r="L136" s="41">
        <f t="shared" ref="L136" si="125">K136*J136</f>
        <v>0</v>
      </c>
      <c r="M136" s="41"/>
      <c r="N136" s="41">
        <f t="shared" ref="N136" si="126">M136*J136</f>
        <v>0</v>
      </c>
      <c r="O136" s="41"/>
      <c r="P136" s="41">
        <f t="shared" ref="P136" si="127">O136*J136</f>
        <v>0</v>
      </c>
      <c r="Q136" s="42">
        <f t="shared" ref="Q136" si="128">(K136+M136+O136)*J136</f>
        <v>0</v>
      </c>
      <c r="R136" s="115"/>
    </row>
    <row r="137" spans="1:18" s="17" customFormat="1" ht="18" customHeight="1" x14ac:dyDescent="0.25">
      <c r="A137" s="114" t="str">
        <f>IF(F137&lt;&gt;"",1+MAX($A$7:A136),"")</f>
        <v/>
      </c>
      <c r="B137" s="10"/>
      <c r="C137" s="5"/>
      <c r="D137" s="5" t="s">
        <v>148</v>
      </c>
      <c r="E137" s="21" t="s">
        <v>147</v>
      </c>
      <c r="F137" s="11"/>
      <c r="H137" s="68"/>
      <c r="I137" s="7"/>
      <c r="J137" s="8"/>
      <c r="K137" s="41"/>
      <c r="L137" s="41"/>
      <c r="M137" s="41"/>
      <c r="N137" s="41"/>
      <c r="O137" s="41"/>
      <c r="P137" s="41"/>
      <c r="Q137" s="42"/>
      <c r="R137" s="115"/>
    </row>
    <row r="138" spans="1:18" s="17" customFormat="1" x14ac:dyDescent="0.25">
      <c r="A138" s="114">
        <f>IF(F138&lt;&gt;"",1+MAX($A$7:A137),"")</f>
        <v>90</v>
      </c>
      <c r="B138" s="10" t="s">
        <v>972</v>
      </c>
      <c r="C138" s="5"/>
      <c r="D138" s="5"/>
      <c r="E138" s="3" t="s">
        <v>1127</v>
      </c>
      <c r="F138" s="11">
        <v>1</v>
      </c>
      <c r="H138" s="68" t="s">
        <v>35</v>
      </c>
      <c r="I138" s="7">
        <v>0</v>
      </c>
      <c r="J138" s="8">
        <f t="shared" si="119"/>
        <v>1</v>
      </c>
      <c r="K138" s="41"/>
      <c r="L138" s="41">
        <f t="shared" si="120"/>
        <v>0</v>
      </c>
      <c r="M138" s="41"/>
      <c r="N138" s="41">
        <f t="shared" si="121"/>
        <v>0</v>
      </c>
      <c r="O138" s="41"/>
      <c r="P138" s="41">
        <f t="shared" si="122"/>
        <v>0</v>
      </c>
      <c r="Q138" s="42">
        <f t="shared" si="123"/>
        <v>0</v>
      </c>
      <c r="R138" s="115"/>
    </row>
    <row r="139" spans="1:18" s="17" customFormat="1" x14ac:dyDescent="0.25">
      <c r="A139" s="114">
        <f>IF(F139&lt;&gt;"",1+MAX($A$7:A138),"")</f>
        <v>91</v>
      </c>
      <c r="B139" s="217" t="s">
        <v>1026</v>
      </c>
      <c r="C139" s="220" t="s">
        <v>1057</v>
      </c>
      <c r="D139" s="220"/>
      <c r="E139" s="25" t="s">
        <v>1056</v>
      </c>
      <c r="F139" s="11">
        <v>6</v>
      </c>
      <c r="H139" s="68" t="s">
        <v>35</v>
      </c>
      <c r="I139" s="7">
        <v>0</v>
      </c>
      <c r="J139" s="8">
        <f t="shared" si="119"/>
        <v>6</v>
      </c>
      <c r="K139" s="41"/>
      <c r="L139" s="41">
        <f t="shared" si="120"/>
        <v>0</v>
      </c>
      <c r="M139" s="41"/>
      <c r="N139" s="41">
        <f t="shared" si="121"/>
        <v>0</v>
      </c>
      <c r="O139" s="41"/>
      <c r="P139" s="41">
        <f t="shared" si="122"/>
        <v>0</v>
      </c>
      <c r="Q139" s="42">
        <f t="shared" si="123"/>
        <v>0</v>
      </c>
      <c r="R139" s="115"/>
    </row>
    <row r="140" spans="1:18" s="17" customFormat="1" x14ac:dyDescent="0.25">
      <c r="A140" s="114">
        <f>IF(F140&lt;&gt;"",1+MAX($A$7:A139),"")</f>
        <v>92</v>
      </c>
      <c r="B140" s="218"/>
      <c r="C140" s="221"/>
      <c r="D140" s="221"/>
      <c r="E140" s="25" t="s">
        <v>1058</v>
      </c>
      <c r="F140" s="11">
        <v>2</v>
      </c>
      <c r="H140" s="68" t="s">
        <v>35</v>
      </c>
      <c r="I140" s="7">
        <v>0</v>
      </c>
      <c r="J140" s="8">
        <f t="shared" ref="J140" si="129">F140*(1+I140)</f>
        <v>2</v>
      </c>
      <c r="K140" s="41"/>
      <c r="L140" s="41">
        <f t="shared" ref="L140" si="130">K140*J140</f>
        <v>0</v>
      </c>
      <c r="M140" s="41"/>
      <c r="N140" s="41">
        <f t="shared" ref="N140" si="131">M140*J140</f>
        <v>0</v>
      </c>
      <c r="O140" s="41"/>
      <c r="P140" s="41">
        <f t="shared" ref="P140" si="132">O140*J140</f>
        <v>0</v>
      </c>
      <c r="Q140" s="42">
        <f t="shared" ref="Q140" si="133">(K140+M140+O140)*J140</f>
        <v>0</v>
      </c>
      <c r="R140" s="115"/>
    </row>
    <row r="141" spans="1:18" s="17" customFormat="1" x14ac:dyDescent="0.25">
      <c r="A141" s="114">
        <f>IF(F141&lt;&gt;"",1+MAX($A$7:A140),"")</f>
        <v>93</v>
      </c>
      <c r="B141" s="219"/>
      <c r="C141" s="222"/>
      <c r="D141" s="222"/>
      <c r="E141" s="25" t="s">
        <v>1059</v>
      </c>
      <c r="F141" s="11">
        <v>1</v>
      </c>
      <c r="H141" s="68" t="s">
        <v>35</v>
      </c>
      <c r="I141" s="7">
        <v>0</v>
      </c>
      <c r="J141" s="8">
        <f t="shared" si="119"/>
        <v>1</v>
      </c>
      <c r="K141" s="41"/>
      <c r="L141" s="41">
        <f t="shared" si="120"/>
        <v>0</v>
      </c>
      <c r="M141" s="41"/>
      <c r="N141" s="41">
        <f t="shared" si="121"/>
        <v>0</v>
      </c>
      <c r="O141" s="41"/>
      <c r="P141" s="41">
        <f t="shared" si="122"/>
        <v>0</v>
      </c>
      <c r="Q141" s="42">
        <f t="shared" si="123"/>
        <v>0</v>
      </c>
      <c r="R141" s="115"/>
    </row>
    <row r="142" spans="1:18" s="17" customFormat="1" x14ac:dyDescent="0.25">
      <c r="A142" s="114" t="str">
        <f>IF(F142&lt;&gt;"",1+MAX($A$7:A141),"")</f>
        <v/>
      </c>
      <c r="B142" s="10"/>
      <c r="C142" s="5"/>
      <c r="D142" s="5" t="s">
        <v>150</v>
      </c>
      <c r="E142" s="21" t="s">
        <v>149</v>
      </c>
      <c r="F142" s="11"/>
      <c r="H142" s="68"/>
      <c r="I142" s="7"/>
      <c r="J142" s="8"/>
      <c r="K142" s="41"/>
      <c r="L142" s="41"/>
      <c r="M142" s="41"/>
      <c r="N142" s="41"/>
      <c r="O142" s="41"/>
      <c r="P142" s="41"/>
      <c r="Q142" s="42"/>
      <c r="R142" s="115"/>
    </row>
    <row r="143" spans="1:18" s="17" customFormat="1" x14ac:dyDescent="0.25">
      <c r="A143" s="114">
        <f>IF(F143&lt;&gt;"",1+MAX($A$7:A142),"")</f>
        <v>94</v>
      </c>
      <c r="B143" s="232" t="s">
        <v>1026</v>
      </c>
      <c r="C143" s="235" t="s">
        <v>1027</v>
      </c>
      <c r="D143" s="220"/>
      <c r="E143" s="25" t="s">
        <v>1025</v>
      </c>
      <c r="F143" s="11">
        <v>3</v>
      </c>
      <c r="H143" s="68" t="s">
        <v>35</v>
      </c>
      <c r="I143" s="7">
        <v>0</v>
      </c>
      <c r="J143" s="8">
        <f t="shared" si="119"/>
        <v>3</v>
      </c>
      <c r="K143" s="41"/>
      <c r="L143" s="41">
        <f t="shared" si="120"/>
        <v>0</v>
      </c>
      <c r="M143" s="41"/>
      <c r="N143" s="41">
        <f t="shared" si="121"/>
        <v>0</v>
      </c>
      <c r="O143" s="41"/>
      <c r="P143" s="41">
        <f t="shared" si="122"/>
        <v>0</v>
      </c>
      <c r="Q143" s="42">
        <f t="shared" si="123"/>
        <v>0</v>
      </c>
      <c r="R143" s="115"/>
    </row>
    <row r="144" spans="1:18" s="17" customFormat="1" x14ac:dyDescent="0.25">
      <c r="A144" s="114">
        <f>IF(F144&lt;&gt;"",1+MAX($A$7:A143),"")</f>
        <v>95</v>
      </c>
      <c r="B144" s="233"/>
      <c r="C144" s="236"/>
      <c r="D144" s="221"/>
      <c r="E144" s="25" t="s">
        <v>1029</v>
      </c>
      <c r="F144" s="11">
        <v>3</v>
      </c>
      <c r="H144" s="68" t="s">
        <v>35</v>
      </c>
      <c r="I144" s="7">
        <v>0</v>
      </c>
      <c r="J144" s="8">
        <f t="shared" si="119"/>
        <v>3</v>
      </c>
      <c r="K144" s="41"/>
      <c r="L144" s="41">
        <f t="shared" si="120"/>
        <v>0</v>
      </c>
      <c r="M144" s="41"/>
      <c r="N144" s="41">
        <f t="shared" si="121"/>
        <v>0</v>
      </c>
      <c r="O144" s="41"/>
      <c r="P144" s="41">
        <f t="shared" si="122"/>
        <v>0</v>
      </c>
      <c r="Q144" s="42">
        <f t="shared" si="123"/>
        <v>0</v>
      </c>
      <c r="R144" s="115"/>
    </row>
    <row r="145" spans="1:18" s="17" customFormat="1" ht="18" customHeight="1" x14ac:dyDescent="0.25">
      <c r="A145" s="114">
        <f>IF(F145&lt;&gt;"",1+MAX($A$7:A144),"")</f>
        <v>96</v>
      </c>
      <c r="B145" s="233"/>
      <c r="C145" s="236"/>
      <c r="D145" s="221"/>
      <c r="E145" s="25" t="s">
        <v>1032</v>
      </c>
      <c r="F145" s="11">
        <v>1</v>
      </c>
      <c r="H145" s="68" t="s">
        <v>35</v>
      </c>
      <c r="I145" s="7">
        <v>0</v>
      </c>
      <c r="J145" s="8">
        <f t="shared" ref="J145:J148" si="134">F145*(1+I145)</f>
        <v>1</v>
      </c>
      <c r="K145" s="41"/>
      <c r="L145" s="41">
        <f t="shared" ref="L145:L148" si="135">K145*J145</f>
        <v>0</v>
      </c>
      <c r="M145" s="41"/>
      <c r="N145" s="41">
        <f t="shared" ref="N145:N148" si="136">M145*J145</f>
        <v>0</v>
      </c>
      <c r="O145" s="41"/>
      <c r="P145" s="41">
        <f t="shared" ref="P145:P148" si="137">O145*J145</f>
        <v>0</v>
      </c>
      <c r="Q145" s="42">
        <f t="shared" ref="Q145:Q148" si="138">(K145+M145+O145)*J145</f>
        <v>0</v>
      </c>
      <c r="R145" s="115"/>
    </row>
    <row r="146" spans="1:18" s="17" customFormat="1" x14ac:dyDescent="0.25">
      <c r="A146" s="114">
        <f>IF(F146&lt;&gt;"",1+MAX($A$7:A145),"")</f>
        <v>97</v>
      </c>
      <c r="B146" s="233"/>
      <c r="C146" s="236"/>
      <c r="D146" s="221"/>
      <c r="E146" s="25" t="s">
        <v>1034</v>
      </c>
      <c r="F146" s="11">
        <v>3</v>
      </c>
      <c r="H146" s="68" t="s">
        <v>35</v>
      </c>
      <c r="I146" s="7">
        <v>0</v>
      </c>
      <c r="J146" s="8">
        <f t="shared" si="134"/>
        <v>3</v>
      </c>
      <c r="K146" s="41"/>
      <c r="L146" s="41">
        <f t="shared" si="135"/>
        <v>0</v>
      </c>
      <c r="M146" s="41"/>
      <c r="N146" s="41">
        <f t="shared" si="136"/>
        <v>0</v>
      </c>
      <c r="O146" s="41"/>
      <c r="P146" s="41">
        <f t="shared" si="137"/>
        <v>0</v>
      </c>
      <c r="Q146" s="42">
        <f t="shared" si="138"/>
        <v>0</v>
      </c>
      <c r="R146" s="115"/>
    </row>
    <row r="147" spans="1:18" s="17" customFormat="1" x14ac:dyDescent="0.25">
      <c r="A147" s="114">
        <f>IF(F147&lt;&gt;"",1+MAX($A$7:A146),"")</f>
        <v>98</v>
      </c>
      <c r="B147" s="233"/>
      <c r="C147" s="236"/>
      <c r="D147" s="221"/>
      <c r="E147" s="3" t="s">
        <v>1032</v>
      </c>
      <c r="F147" s="11">
        <v>1</v>
      </c>
      <c r="H147" s="68" t="s">
        <v>35</v>
      </c>
      <c r="I147" s="7">
        <v>0</v>
      </c>
      <c r="J147" s="8">
        <f t="shared" si="134"/>
        <v>1</v>
      </c>
      <c r="K147" s="41"/>
      <c r="L147" s="41">
        <f t="shared" si="135"/>
        <v>0</v>
      </c>
      <c r="M147" s="41"/>
      <c r="N147" s="41">
        <f t="shared" si="136"/>
        <v>0</v>
      </c>
      <c r="O147" s="41"/>
      <c r="P147" s="41">
        <f t="shared" si="137"/>
        <v>0</v>
      </c>
      <c r="Q147" s="42">
        <f t="shared" si="138"/>
        <v>0</v>
      </c>
      <c r="R147" s="115"/>
    </row>
    <row r="148" spans="1:18" s="17" customFormat="1" ht="18" customHeight="1" x14ac:dyDescent="0.25">
      <c r="A148" s="114">
        <f>IF(F148&lt;&gt;"",1+MAX($A$7:A147),"")</f>
        <v>99</v>
      </c>
      <c r="B148" s="234"/>
      <c r="C148" s="237"/>
      <c r="D148" s="222"/>
      <c r="E148" s="25" t="s">
        <v>1039</v>
      </c>
      <c r="F148" s="11">
        <v>1</v>
      </c>
      <c r="H148" s="68" t="s">
        <v>35</v>
      </c>
      <c r="I148" s="7">
        <v>0</v>
      </c>
      <c r="J148" s="8">
        <f t="shared" si="134"/>
        <v>1</v>
      </c>
      <c r="K148" s="41"/>
      <c r="L148" s="41">
        <f t="shared" si="135"/>
        <v>0</v>
      </c>
      <c r="M148" s="41"/>
      <c r="N148" s="41">
        <f t="shared" si="136"/>
        <v>0</v>
      </c>
      <c r="O148" s="41"/>
      <c r="P148" s="41">
        <f t="shared" si="137"/>
        <v>0</v>
      </c>
      <c r="Q148" s="42">
        <f t="shared" si="138"/>
        <v>0</v>
      </c>
      <c r="R148" s="115"/>
    </row>
    <row r="149" spans="1:18" s="17" customFormat="1" x14ac:dyDescent="0.25">
      <c r="A149" s="114" t="str">
        <f>IF(F149&lt;&gt;"",1+MAX($A$7:A148),"")</f>
        <v/>
      </c>
      <c r="B149" s="10"/>
      <c r="C149" s="5"/>
      <c r="D149" s="5" t="s">
        <v>152</v>
      </c>
      <c r="E149" s="21" t="s">
        <v>151</v>
      </c>
      <c r="F149" s="11"/>
      <c r="H149" s="68"/>
      <c r="I149" s="7"/>
      <c r="J149" s="8"/>
      <c r="K149" s="41"/>
      <c r="L149" s="41"/>
      <c r="M149" s="41"/>
      <c r="N149" s="41"/>
      <c r="O149" s="41"/>
      <c r="P149" s="41"/>
      <c r="Q149" s="42"/>
      <c r="R149" s="115"/>
    </row>
    <row r="150" spans="1:18" s="17" customFormat="1" x14ac:dyDescent="0.25">
      <c r="A150" s="114">
        <f>IF(F150&lt;&gt;"",1+MAX($A$7:A149),"")</f>
        <v>100</v>
      </c>
      <c r="B150" s="217" t="s">
        <v>1065</v>
      </c>
      <c r="C150" s="220" t="s">
        <v>1066</v>
      </c>
      <c r="D150" s="220"/>
      <c r="E150" s="3" t="s">
        <v>1060</v>
      </c>
      <c r="F150" s="11">
        <v>6</v>
      </c>
      <c r="H150" s="68" t="s">
        <v>35</v>
      </c>
      <c r="I150" s="7">
        <v>0</v>
      </c>
      <c r="J150" s="8">
        <f t="shared" si="119"/>
        <v>6</v>
      </c>
      <c r="K150" s="41"/>
      <c r="L150" s="41">
        <f t="shared" si="120"/>
        <v>0</v>
      </c>
      <c r="M150" s="41"/>
      <c r="N150" s="41">
        <f t="shared" si="121"/>
        <v>0</v>
      </c>
      <c r="O150" s="41"/>
      <c r="P150" s="41">
        <f t="shared" si="122"/>
        <v>0</v>
      </c>
      <c r="Q150" s="42">
        <f t="shared" si="123"/>
        <v>0</v>
      </c>
      <c r="R150" s="115"/>
    </row>
    <row r="151" spans="1:18" s="17" customFormat="1" ht="18" customHeight="1" x14ac:dyDescent="0.25">
      <c r="A151" s="114">
        <f>IF(F151&lt;&gt;"",1+MAX($A$7:A150),"")</f>
        <v>101</v>
      </c>
      <c r="B151" s="218"/>
      <c r="C151" s="221"/>
      <c r="D151" s="221"/>
      <c r="E151" s="3" t="s">
        <v>1061</v>
      </c>
      <c r="F151" s="11">
        <v>8</v>
      </c>
      <c r="H151" s="68" t="s">
        <v>35</v>
      </c>
      <c r="I151" s="7">
        <v>0</v>
      </c>
      <c r="J151" s="8">
        <f t="shared" si="119"/>
        <v>8</v>
      </c>
      <c r="K151" s="41"/>
      <c r="L151" s="41">
        <f t="shared" si="120"/>
        <v>0</v>
      </c>
      <c r="M151" s="41"/>
      <c r="N151" s="41">
        <f t="shared" si="121"/>
        <v>0</v>
      </c>
      <c r="O151" s="41"/>
      <c r="P151" s="41">
        <f t="shared" si="122"/>
        <v>0</v>
      </c>
      <c r="Q151" s="42">
        <f t="shared" si="123"/>
        <v>0</v>
      </c>
      <c r="R151" s="115"/>
    </row>
    <row r="152" spans="1:18" s="17" customFormat="1" ht="16.5" customHeight="1" x14ac:dyDescent="0.25">
      <c r="A152" s="114">
        <f>IF(F152&lt;&gt;"",1+MAX($A$7:A149),"")</f>
        <v>100</v>
      </c>
      <c r="B152" s="218"/>
      <c r="C152" s="221"/>
      <c r="D152" s="221"/>
      <c r="E152" s="3" t="s">
        <v>1062</v>
      </c>
      <c r="F152" s="11">
        <v>3</v>
      </c>
      <c r="H152" s="68" t="s">
        <v>35</v>
      </c>
      <c r="I152" s="7">
        <v>0</v>
      </c>
      <c r="J152" s="8">
        <f t="shared" si="119"/>
        <v>3</v>
      </c>
      <c r="K152" s="41"/>
      <c r="L152" s="41">
        <f t="shared" si="120"/>
        <v>0</v>
      </c>
      <c r="M152" s="41"/>
      <c r="N152" s="41">
        <f t="shared" si="121"/>
        <v>0</v>
      </c>
      <c r="O152" s="41"/>
      <c r="P152" s="41">
        <f t="shared" si="122"/>
        <v>0</v>
      </c>
      <c r="Q152" s="42">
        <f t="shared" si="123"/>
        <v>0</v>
      </c>
      <c r="R152" s="115"/>
    </row>
    <row r="153" spans="1:18" s="17" customFormat="1" ht="16.5" customHeight="1" x14ac:dyDescent="0.25">
      <c r="A153" s="114">
        <f>IF(F153&lt;&gt;"",1+MAX($A$7:A150),"")</f>
        <v>101</v>
      </c>
      <c r="B153" s="218"/>
      <c r="C153" s="221"/>
      <c r="D153" s="221"/>
      <c r="E153" s="3" t="s">
        <v>1063</v>
      </c>
      <c r="F153" s="11">
        <v>2</v>
      </c>
      <c r="H153" s="68" t="s">
        <v>35</v>
      </c>
      <c r="I153" s="7">
        <v>0</v>
      </c>
      <c r="J153" s="8">
        <f t="shared" ref="J153" si="139">F153*(1+I153)</f>
        <v>2</v>
      </c>
      <c r="K153" s="41"/>
      <c r="L153" s="41">
        <f t="shared" ref="L153" si="140">K153*J153</f>
        <v>0</v>
      </c>
      <c r="M153" s="41"/>
      <c r="N153" s="41">
        <f t="shared" ref="N153" si="141">M153*J153</f>
        <v>0</v>
      </c>
      <c r="O153" s="41"/>
      <c r="P153" s="41">
        <f t="shared" ref="P153" si="142">O153*J153</f>
        <v>0</v>
      </c>
      <c r="Q153" s="42">
        <f t="shared" ref="Q153" si="143">(K153+M153+O153)*J153</f>
        <v>0</v>
      </c>
      <c r="R153" s="115"/>
    </row>
    <row r="154" spans="1:18" s="17" customFormat="1" ht="16.5" customHeight="1" x14ac:dyDescent="0.25">
      <c r="A154" s="114">
        <f>IF(F154&lt;&gt;"",1+MAX($A$7:A151),"")</f>
        <v>102</v>
      </c>
      <c r="B154" s="219"/>
      <c r="C154" s="222"/>
      <c r="D154" s="222"/>
      <c r="E154" s="3" t="s">
        <v>1064</v>
      </c>
      <c r="F154" s="11">
        <v>2</v>
      </c>
      <c r="H154" s="68" t="s">
        <v>35</v>
      </c>
      <c r="I154" s="7">
        <v>0</v>
      </c>
      <c r="J154" s="8">
        <f t="shared" si="119"/>
        <v>2</v>
      </c>
      <c r="K154" s="41"/>
      <c r="L154" s="41">
        <f t="shared" si="120"/>
        <v>0</v>
      </c>
      <c r="M154" s="41"/>
      <c r="N154" s="41">
        <f t="shared" si="121"/>
        <v>0</v>
      </c>
      <c r="O154" s="41"/>
      <c r="P154" s="41">
        <f t="shared" si="122"/>
        <v>0</v>
      </c>
      <c r="Q154" s="42">
        <f t="shared" si="123"/>
        <v>0</v>
      </c>
      <c r="R154" s="115"/>
    </row>
    <row r="155" spans="1:18" s="17" customFormat="1" x14ac:dyDescent="0.25">
      <c r="A155" s="114" t="str">
        <f>IF(F155&lt;&gt;"",1+MAX($A$7:A154),"")</f>
        <v/>
      </c>
      <c r="B155" s="10"/>
      <c r="C155" s="5"/>
      <c r="D155" s="5" t="s">
        <v>122</v>
      </c>
      <c r="E155" s="21" t="s">
        <v>123</v>
      </c>
      <c r="F155" s="11"/>
      <c r="H155" s="68"/>
      <c r="I155" s="7"/>
      <c r="J155" s="8"/>
      <c r="K155" s="41"/>
      <c r="L155" s="41"/>
      <c r="M155" s="41"/>
      <c r="N155" s="41"/>
      <c r="O155" s="41"/>
      <c r="P155" s="41"/>
      <c r="Q155" s="42"/>
      <c r="R155" s="115"/>
    </row>
    <row r="156" spans="1:18" s="17" customFormat="1" x14ac:dyDescent="0.25">
      <c r="A156" s="114">
        <f>IF(F156&lt;&gt;"",1+MAX($A$7:A155),"")</f>
        <v>103</v>
      </c>
      <c r="B156" s="232" t="s">
        <v>1026</v>
      </c>
      <c r="C156" s="235" t="s">
        <v>1027</v>
      </c>
      <c r="D156" s="5"/>
      <c r="E156" s="3" t="s">
        <v>1051</v>
      </c>
      <c r="F156" s="11">
        <v>1</v>
      </c>
      <c r="H156" s="68" t="s">
        <v>35</v>
      </c>
      <c r="I156" s="7">
        <v>0</v>
      </c>
      <c r="J156" s="8">
        <f t="shared" si="119"/>
        <v>1</v>
      </c>
      <c r="K156" s="41"/>
      <c r="L156" s="41">
        <f t="shared" si="120"/>
        <v>0</v>
      </c>
      <c r="M156" s="41"/>
      <c r="N156" s="41">
        <f t="shared" si="121"/>
        <v>0</v>
      </c>
      <c r="O156" s="41"/>
      <c r="P156" s="41">
        <f t="shared" si="122"/>
        <v>0</v>
      </c>
      <c r="Q156" s="42">
        <f t="shared" si="123"/>
        <v>0</v>
      </c>
      <c r="R156" s="115"/>
    </row>
    <row r="157" spans="1:18" s="17" customFormat="1" ht="18" customHeight="1" x14ac:dyDescent="0.25">
      <c r="A157" s="114">
        <f>IF(F157&lt;&gt;"",1+MAX($A$7:A156),"")</f>
        <v>104</v>
      </c>
      <c r="B157" s="233"/>
      <c r="C157" s="236"/>
      <c r="D157" s="5"/>
      <c r="E157" s="3" t="s">
        <v>1052</v>
      </c>
      <c r="F157" s="11">
        <v>1</v>
      </c>
      <c r="H157" s="68" t="s">
        <v>35</v>
      </c>
      <c r="I157" s="7">
        <v>0</v>
      </c>
      <c r="J157" s="8">
        <f t="shared" si="119"/>
        <v>1</v>
      </c>
      <c r="K157" s="41"/>
      <c r="L157" s="41">
        <f t="shared" si="120"/>
        <v>0</v>
      </c>
      <c r="M157" s="41"/>
      <c r="N157" s="41">
        <f t="shared" si="121"/>
        <v>0</v>
      </c>
      <c r="O157" s="41"/>
      <c r="P157" s="41">
        <f t="shared" si="122"/>
        <v>0</v>
      </c>
      <c r="Q157" s="42">
        <f t="shared" si="123"/>
        <v>0</v>
      </c>
      <c r="R157" s="115"/>
    </row>
    <row r="158" spans="1:18" s="17" customFormat="1" x14ac:dyDescent="0.25">
      <c r="A158" s="114">
        <f>IF(F158&lt;&gt;"",1+MAX($A$7:A157),"")</f>
        <v>105</v>
      </c>
      <c r="B158" s="233"/>
      <c r="C158" s="236"/>
      <c r="D158" s="5"/>
      <c r="E158" s="3" t="s">
        <v>1053</v>
      </c>
      <c r="F158" s="11">
        <v>1</v>
      </c>
      <c r="H158" s="68" t="s">
        <v>35</v>
      </c>
      <c r="I158" s="7">
        <v>0</v>
      </c>
      <c r="J158" s="8">
        <f t="shared" ref="J158" si="144">F158*(1+I158)</f>
        <v>1</v>
      </c>
      <c r="K158" s="41"/>
      <c r="L158" s="41">
        <f t="shared" ref="L158" si="145">K158*J158</f>
        <v>0</v>
      </c>
      <c r="M158" s="41"/>
      <c r="N158" s="41">
        <f t="shared" ref="N158" si="146">M158*J158</f>
        <v>0</v>
      </c>
      <c r="O158" s="41"/>
      <c r="P158" s="41">
        <f t="shared" ref="P158" si="147">O158*J158</f>
        <v>0</v>
      </c>
      <c r="Q158" s="42">
        <f t="shared" ref="Q158" si="148">(K158+M158+O158)*J158</f>
        <v>0</v>
      </c>
      <c r="R158" s="115"/>
    </row>
    <row r="159" spans="1:18" s="17" customFormat="1" x14ac:dyDescent="0.25">
      <c r="A159" s="114">
        <f>IF(F159&lt;&gt;"",1+MAX($A$7:A158),"")</f>
        <v>106</v>
      </c>
      <c r="B159" s="233"/>
      <c r="C159" s="236"/>
      <c r="D159" s="5"/>
      <c r="E159" s="3" t="s">
        <v>1054</v>
      </c>
      <c r="F159" s="11">
        <v>1</v>
      </c>
      <c r="H159" s="68" t="s">
        <v>35</v>
      </c>
      <c r="I159" s="7">
        <v>0</v>
      </c>
      <c r="J159" s="8">
        <f t="shared" si="119"/>
        <v>1</v>
      </c>
      <c r="K159" s="41"/>
      <c r="L159" s="41">
        <f t="shared" si="120"/>
        <v>0</v>
      </c>
      <c r="M159" s="41"/>
      <c r="N159" s="41">
        <f t="shared" si="121"/>
        <v>0</v>
      </c>
      <c r="O159" s="41"/>
      <c r="P159" s="41">
        <f t="shared" si="122"/>
        <v>0</v>
      </c>
      <c r="Q159" s="42">
        <f t="shared" si="123"/>
        <v>0</v>
      </c>
      <c r="R159" s="115"/>
    </row>
    <row r="160" spans="1:18" s="17" customFormat="1" x14ac:dyDescent="0.25">
      <c r="A160" s="114">
        <f>IF(F160&lt;&gt;"",1+MAX($A$7:A159),"")</f>
        <v>107</v>
      </c>
      <c r="B160" s="234"/>
      <c r="C160" s="237"/>
      <c r="D160" s="5"/>
      <c r="E160" s="3" t="s">
        <v>1055</v>
      </c>
      <c r="F160" s="11">
        <v>1</v>
      </c>
      <c r="H160" s="68" t="s">
        <v>35</v>
      </c>
      <c r="I160" s="7">
        <v>0</v>
      </c>
      <c r="J160" s="8">
        <f t="shared" si="119"/>
        <v>1</v>
      </c>
      <c r="K160" s="41"/>
      <c r="L160" s="41">
        <f t="shared" si="120"/>
        <v>0</v>
      </c>
      <c r="M160" s="41"/>
      <c r="N160" s="41">
        <f t="shared" si="121"/>
        <v>0</v>
      </c>
      <c r="O160" s="41"/>
      <c r="P160" s="41">
        <f t="shared" si="122"/>
        <v>0</v>
      </c>
      <c r="Q160" s="42">
        <f t="shared" si="123"/>
        <v>0</v>
      </c>
      <c r="R160" s="115"/>
    </row>
    <row r="161" spans="1:18" s="17" customFormat="1" x14ac:dyDescent="0.25">
      <c r="A161" s="114" t="str">
        <f>IF(F161&lt;&gt;"",1+MAX($A$7:A160),"")</f>
        <v/>
      </c>
      <c r="B161" s="10"/>
      <c r="C161" s="5"/>
      <c r="D161" s="5" t="s">
        <v>154</v>
      </c>
      <c r="E161" s="21" t="s">
        <v>153</v>
      </c>
      <c r="F161" s="11"/>
      <c r="H161" s="68"/>
      <c r="I161" s="7"/>
      <c r="J161" s="8"/>
      <c r="K161" s="41"/>
      <c r="L161" s="41"/>
      <c r="M161" s="41"/>
      <c r="N161" s="41"/>
      <c r="O161" s="41"/>
      <c r="P161" s="41"/>
      <c r="Q161" s="42"/>
      <c r="R161" s="115"/>
    </row>
    <row r="162" spans="1:18" s="17" customFormat="1" x14ac:dyDescent="0.25">
      <c r="A162" s="114">
        <f>IF(F162&lt;&gt;"",1+MAX($A$7:A161),"")</f>
        <v>108</v>
      </c>
      <c r="B162" s="232" t="s">
        <v>1026</v>
      </c>
      <c r="C162" s="235" t="s">
        <v>1027</v>
      </c>
      <c r="D162" s="220"/>
      <c r="E162" s="25" t="s">
        <v>1042</v>
      </c>
      <c r="F162" s="11">
        <v>2</v>
      </c>
      <c r="H162" s="68" t="s">
        <v>35</v>
      </c>
      <c r="I162" s="7">
        <v>0</v>
      </c>
      <c r="J162" s="8">
        <f t="shared" ref="J162:J164" si="149">F162*(1+I162)</f>
        <v>2</v>
      </c>
      <c r="K162" s="41"/>
      <c r="L162" s="41">
        <f t="shared" ref="L162:L164" si="150">K162*J162</f>
        <v>0</v>
      </c>
      <c r="M162" s="41"/>
      <c r="N162" s="41">
        <f t="shared" ref="N162:N164" si="151">M162*J162</f>
        <v>0</v>
      </c>
      <c r="O162" s="41"/>
      <c r="P162" s="41">
        <f t="shared" ref="P162:P164" si="152">O162*J162</f>
        <v>0</v>
      </c>
      <c r="Q162" s="42">
        <f t="shared" ref="Q162:Q164" si="153">(K162+M162+O162)*J162</f>
        <v>0</v>
      </c>
      <c r="R162" s="115"/>
    </row>
    <row r="163" spans="1:18" s="17" customFormat="1" x14ac:dyDescent="0.25">
      <c r="A163" s="114">
        <f>IF(F163&lt;&gt;"",1+MAX($A$7:A162),"")</f>
        <v>109</v>
      </c>
      <c r="B163" s="233"/>
      <c r="C163" s="236"/>
      <c r="D163" s="221"/>
      <c r="E163" s="3" t="s">
        <v>1043</v>
      </c>
      <c r="F163" s="11">
        <v>6</v>
      </c>
      <c r="H163" s="68" t="s">
        <v>35</v>
      </c>
      <c r="I163" s="7">
        <v>0</v>
      </c>
      <c r="J163" s="8">
        <f t="shared" si="149"/>
        <v>6</v>
      </c>
      <c r="K163" s="41"/>
      <c r="L163" s="41">
        <f t="shared" si="150"/>
        <v>0</v>
      </c>
      <c r="M163" s="41"/>
      <c r="N163" s="41">
        <f t="shared" si="151"/>
        <v>0</v>
      </c>
      <c r="O163" s="41"/>
      <c r="P163" s="41">
        <f t="shared" si="152"/>
        <v>0</v>
      </c>
      <c r="Q163" s="42">
        <f t="shared" si="153"/>
        <v>0</v>
      </c>
      <c r="R163" s="115"/>
    </row>
    <row r="164" spans="1:18" s="17" customFormat="1" x14ac:dyDescent="0.25">
      <c r="A164" s="114">
        <f>IF(F164&lt;&gt;"",1+MAX($A$7:A163),"")</f>
        <v>110</v>
      </c>
      <c r="B164" s="233"/>
      <c r="C164" s="236"/>
      <c r="D164" s="221"/>
      <c r="E164" s="3" t="s">
        <v>1044</v>
      </c>
      <c r="F164" s="11">
        <v>3</v>
      </c>
      <c r="H164" s="68" t="s">
        <v>35</v>
      </c>
      <c r="I164" s="7">
        <v>0</v>
      </c>
      <c r="J164" s="8">
        <f t="shared" si="149"/>
        <v>3</v>
      </c>
      <c r="K164" s="41"/>
      <c r="L164" s="41">
        <f t="shared" si="150"/>
        <v>0</v>
      </c>
      <c r="M164" s="41"/>
      <c r="N164" s="41">
        <f t="shared" si="151"/>
        <v>0</v>
      </c>
      <c r="O164" s="41"/>
      <c r="P164" s="41">
        <f t="shared" si="152"/>
        <v>0</v>
      </c>
      <c r="Q164" s="42">
        <f t="shared" si="153"/>
        <v>0</v>
      </c>
      <c r="R164" s="115"/>
    </row>
    <row r="165" spans="1:18" s="17" customFormat="1" x14ac:dyDescent="0.25">
      <c r="A165" s="114">
        <f>IF(F165&lt;&gt;"",1+MAX($A$7:A164),"")</f>
        <v>111</v>
      </c>
      <c r="B165" s="233"/>
      <c r="C165" s="236"/>
      <c r="D165" s="221"/>
      <c r="E165" s="3" t="s">
        <v>1045</v>
      </c>
      <c r="F165" s="11">
        <v>3</v>
      </c>
      <c r="H165" s="68" t="s">
        <v>35</v>
      </c>
      <c r="I165" s="7">
        <v>0</v>
      </c>
      <c r="J165" s="8">
        <f t="shared" si="119"/>
        <v>3</v>
      </c>
      <c r="K165" s="41"/>
      <c r="L165" s="41">
        <f t="shared" si="120"/>
        <v>0</v>
      </c>
      <c r="M165" s="41"/>
      <c r="N165" s="41">
        <f t="shared" si="121"/>
        <v>0</v>
      </c>
      <c r="O165" s="41"/>
      <c r="P165" s="41">
        <f t="shared" si="122"/>
        <v>0</v>
      </c>
      <c r="Q165" s="42">
        <f t="shared" si="123"/>
        <v>0</v>
      </c>
      <c r="R165" s="115"/>
    </row>
    <row r="166" spans="1:18" s="17" customFormat="1" x14ac:dyDescent="0.25">
      <c r="A166" s="114">
        <f>IF(F166&lt;&gt;"",1+MAX($A$7:A165),"")</f>
        <v>112</v>
      </c>
      <c r="B166" s="233"/>
      <c r="C166" s="236"/>
      <c r="D166" s="221"/>
      <c r="E166" s="3" t="s">
        <v>1046</v>
      </c>
      <c r="F166" s="11">
        <v>1</v>
      </c>
      <c r="H166" s="68" t="s">
        <v>35</v>
      </c>
      <c r="I166" s="7">
        <v>0</v>
      </c>
      <c r="J166" s="8">
        <f t="shared" si="119"/>
        <v>1</v>
      </c>
      <c r="K166" s="41"/>
      <c r="L166" s="41">
        <f t="shared" si="120"/>
        <v>0</v>
      </c>
      <c r="M166" s="41"/>
      <c r="N166" s="41">
        <f t="shared" si="121"/>
        <v>0</v>
      </c>
      <c r="O166" s="41"/>
      <c r="P166" s="41">
        <f t="shared" si="122"/>
        <v>0</v>
      </c>
      <c r="Q166" s="42">
        <f t="shared" si="123"/>
        <v>0</v>
      </c>
      <c r="R166" s="115"/>
    </row>
    <row r="167" spans="1:18" s="17" customFormat="1" x14ac:dyDescent="0.25">
      <c r="A167" s="114">
        <f>IF(F167&lt;&gt;"",1+MAX($A$7:A166),"")</f>
        <v>113</v>
      </c>
      <c r="B167" s="233"/>
      <c r="C167" s="236"/>
      <c r="D167" s="221"/>
      <c r="E167" s="3" t="s">
        <v>1048</v>
      </c>
      <c r="F167" s="11">
        <v>1</v>
      </c>
      <c r="H167" s="68" t="s">
        <v>35</v>
      </c>
      <c r="I167" s="7">
        <v>0</v>
      </c>
      <c r="J167" s="8">
        <f t="shared" si="119"/>
        <v>1</v>
      </c>
      <c r="K167" s="41"/>
      <c r="L167" s="41">
        <f t="shared" si="120"/>
        <v>0</v>
      </c>
      <c r="M167" s="41"/>
      <c r="N167" s="41">
        <f t="shared" si="121"/>
        <v>0</v>
      </c>
      <c r="O167" s="41"/>
      <c r="P167" s="41">
        <f t="shared" si="122"/>
        <v>0</v>
      </c>
      <c r="Q167" s="42">
        <f t="shared" si="123"/>
        <v>0</v>
      </c>
      <c r="R167" s="115"/>
    </row>
    <row r="168" spans="1:18" s="17" customFormat="1" x14ac:dyDescent="0.25">
      <c r="A168" s="114">
        <f>IF(F168&lt;&gt;"",1+MAX($A$7:A167),"")</f>
        <v>114</v>
      </c>
      <c r="B168" s="233"/>
      <c r="C168" s="236"/>
      <c r="D168" s="221"/>
      <c r="E168" s="3" t="s">
        <v>1047</v>
      </c>
      <c r="F168" s="11">
        <v>1</v>
      </c>
      <c r="H168" s="68" t="s">
        <v>35</v>
      </c>
      <c r="I168" s="7">
        <v>0</v>
      </c>
      <c r="J168" s="8">
        <f t="shared" si="119"/>
        <v>1</v>
      </c>
      <c r="K168" s="41"/>
      <c r="L168" s="41">
        <f t="shared" si="120"/>
        <v>0</v>
      </c>
      <c r="M168" s="41"/>
      <c r="N168" s="41">
        <f t="shared" si="121"/>
        <v>0</v>
      </c>
      <c r="O168" s="41"/>
      <c r="P168" s="41">
        <f t="shared" si="122"/>
        <v>0</v>
      </c>
      <c r="Q168" s="42">
        <f t="shared" si="123"/>
        <v>0</v>
      </c>
      <c r="R168" s="115"/>
    </row>
    <row r="169" spans="1:18" s="17" customFormat="1" ht="18" customHeight="1" x14ac:dyDescent="0.25">
      <c r="A169" s="114">
        <f>IF(F169&lt;&gt;"",1+MAX($A$7:A168),"")</f>
        <v>115</v>
      </c>
      <c r="B169" s="233"/>
      <c r="C169" s="236"/>
      <c r="D169" s="221"/>
      <c r="E169" s="25" t="s">
        <v>1049</v>
      </c>
      <c r="F169" s="11">
        <v>4</v>
      </c>
      <c r="H169" s="68" t="s">
        <v>35</v>
      </c>
      <c r="I169" s="7">
        <v>0</v>
      </c>
      <c r="J169" s="8">
        <f t="shared" ref="J169:J170" si="154">F169*(1+I169)</f>
        <v>4</v>
      </c>
      <c r="K169" s="41"/>
      <c r="L169" s="41">
        <f t="shared" ref="L169:L170" si="155">K169*J169</f>
        <v>0</v>
      </c>
      <c r="M169" s="41"/>
      <c r="N169" s="41">
        <f t="shared" ref="N169:N170" si="156">M169*J169</f>
        <v>0</v>
      </c>
      <c r="O169" s="41"/>
      <c r="P169" s="41">
        <f t="shared" ref="P169:P170" si="157">O169*J169</f>
        <v>0</v>
      </c>
      <c r="Q169" s="42">
        <f t="shared" ref="Q169:Q170" si="158">(K169+M169+O169)*J169</f>
        <v>0</v>
      </c>
      <c r="R169" s="115"/>
    </row>
    <row r="170" spans="1:18" s="17" customFormat="1" x14ac:dyDescent="0.25">
      <c r="A170" s="114">
        <f>IF(F170&lt;&gt;"",1+MAX($A$7:A169),"")</f>
        <v>116</v>
      </c>
      <c r="B170" s="234"/>
      <c r="C170" s="237"/>
      <c r="D170" s="222"/>
      <c r="E170" s="25" t="s">
        <v>1050</v>
      </c>
      <c r="F170" s="11">
        <v>8</v>
      </c>
      <c r="H170" s="68" t="s">
        <v>35</v>
      </c>
      <c r="I170" s="7">
        <v>0</v>
      </c>
      <c r="J170" s="8">
        <f t="shared" si="154"/>
        <v>8</v>
      </c>
      <c r="K170" s="41"/>
      <c r="L170" s="41">
        <f t="shared" si="155"/>
        <v>0</v>
      </c>
      <c r="M170" s="41"/>
      <c r="N170" s="41">
        <f t="shared" si="156"/>
        <v>0</v>
      </c>
      <c r="O170" s="41"/>
      <c r="P170" s="41">
        <f t="shared" si="157"/>
        <v>0</v>
      </c>
      <c r="Q170" s="42">
        <f t="shared" si="158"/>
        <v>0</v>
      </c>
      <c r="R170" s="115"/>
    </row>
    <row r="171" spans="1:18" s="17" customFormat="1" x14ac:dyDescent="0.25">
      <c r="A171" s="114" t="str">
        <f>IF(F171&lt;&gt;"",1+MAX($A$7:A170),"")</f>
        <v/>
      </c>
      <c r="B171" s="10"/>
      <c r="C171" s="5"/>
      <c r="D171" s="5" t="s">
        <v>155</v>
      </c>
      <c r="E171" s="21" t="s">
        <v>156</v>
      </c>
      <c r="F171" s="11"/>
      <c r="H171" s="68"/>
      <c r="I171" s="7"/>
      <c r="J171" s="8"/>
      <c r="K171" s="41"/>
      <c r="L171" s="41"/>
      <c r="M171" s="41"/>
      <c r="N171" s="41"/>
      <c r="O171" s="41"/>
      <c r="P171" s="41"/>
      <c r="Q171" s="42"/>
      <c r="R171" s="115"/>
    </row>
    <row r="172" spans="1:18" s="17" customFormat="1" ht="31.2" x14ac:dyDescent="0.25">
      <c r="A172" s="114">
        <f>IF(F172&lt;&gt;"",1+MAX($A$7:A171),"")</f>
        <v>117</v>
      </c>
      <c r="B172" s="10" t="s">
        <v>969</v>
      </c>
      <c r="C172" s="5" t="s">
        <v>970</v>
      </c>
      <c r="D172" s="5"/>
      <c r="E172" s="25" t="s">
        <v>968</v>
      </c>
      <c r="F172" s="11">
        <v>595</v>
      </c>
      <c r="G172" s="17">
        <f>12.25*48.5</f>
        <v>594.125</v>
      </c>
      <c r="H172" s="68" t="s">
        <v>41</v>
      </c>
      <c r="I172" s="7">
        <v>0</v>
      </c>
      <c r="J172" s="8">
        <f t="shared" si="119"/>
        <v>595</v>
      </c>
      <c r="K172" s="41"/>
      <c r="L172" s="41">
        <f t="shared" si="120"/>
        <v>0</v>
      </c>
      <c r="M172" s="41"/>
      <c r="N172" s="41">
        <f t="shared" si="121"/>
        <v>0</v>
      </c>
      <c r="O172" s="41"/>
      <c r="P172" s="41">
        <f t="shared" si="122"/>
        <v>0</v>
      </c>
      <c r="Q172" s="42">
        <f t="shared" si="123"/>
        <v>0</v>
      </c>
      <c r="R172" s="115"/>
    </row>
    <row r="173" spans="1:18" s="17" customFormat="1" x14ac:dyDescent="0.25">
      <c r="A173" s="114" t="str">
        <f>IF(F173&lt;&gt;"",1+MAX($A$7:A172),"")</f>
        <v/>
      </c>
      <c r="B173" s="10"/>
      <c r="C173" s="5"/>
      <c r="D173" s="5" t="s">
        <v>124</v>
      </c>
      <c r="E173" s="21" t="s">
        <v>125</v>
      </c>
      <c r="F173" s="11"/>
      <c r="H173" s="68"/>
      <c r="I173" s="7"/>
      <c r="J173" s="8"/>
      <c r="K173" s="41"/>
      <c r="L173" s="41"/>
      <c r="M173" s="41"/>
      <c r="N173" s="41"/>
      <c r="O173" s="41"/>
      <c r="P173" s="41"/>
      <c r="Q173" s="42"/>
      <c r="R173" s="115"/>
    </row>
    <row r="174" spans="1:18" s="17" customFormat="1" x14ac:dyDescent="0.25">
      <c r="A174" s="114">
        <f>IF(F174&lt;&gt;"",1+MAX($A$7:A173),"")</f>
        <v>118</v>
      </c>
      <c r="B174" s="217" t="s">
        <v>1065</v>
      </c>
      <c r="C174" s="220" t="s">
        <v>1073</v>
      </c>
      <c r="D174" s="220"/>
      <c r="E174" s="25" t="s">
        <v>1067</v>
      </c>
      <c r="F174" s="11">
        <v>1</v>
      </c>
      <c r="H174" s="68" t="s">
        <v>35</v>
      </c>
      <c r="I174" s="7">
        <v>0</v>
      </c>
      <c r="J174" s="8">
        <f t="shared" si="119"/>
        <v>1</v>
      </c>
      <c r="K174" s="41"/>
      <c r="L174" s="41">
        <f t="shared" si="120"/>
        <v>0</v>
      </c>
      <c r="M174" s="41"/>
      <c r="N174" s="41">
        <f t="shared" si="121"/>
        <v>0</v>
      </c>
      <c r="O174" s="41"/>
      <c r="P174" s="41">
        <f t="shared" si="122"/>
        <v>0</v>
      </c>
      <c r="Q174" s="42">
        <f t="shared" si="123"/>
        <v>0</v>
      </c>
      <c r="R174" s="115"/>
    </row>
    <row r="175" spans="1:18" s="17" customFormat="1" x14ac:dyDescent="0.25">
      <c r="A175" s="114">
        <f>IF(F175&lt;&gt;"",1+MAX($A$7:A174),"")</f>
        <v>119</v>
      </c>
      <c r="B175" s="218"/>
      <c r="C175" s="221"/>
      <c r="D175" s="221"/>
      <c r="E175" s="25" t="s">
        <v>1068</v>
      </c>
      <c r="F175" s="11">
        <v>1</v>
      </c>
      <c r="H175" s="68" t="s">
        <v>35</v>
      </c>
      <c r="I175" s="7">
        <v>0</v>
      </c>
      <c r="J175" s="8">
        <f t="shared" si="119"/>
        <v>1</v>
      </c>
      <c r="K175" s="41"/>
      <c r="L175" s="41">
        <f t="shared" si="120"/>
        <v>0</v>
      </c>
      <c r="M175" s="41"/>
      <c r="N175" s="41">
        <f t="shared" si="121"/>
        <v>0</v>
      </c>
      <c r="O175" s="41"/>
      <c r="P175" s="41">
        <f t="shared" si="122"/>
        <v>0</v>
      </c>
      <c r="Q175" s="42">
        <f t="shared" si="123"/>
        <v>0</v>
      </c>
      <c r="R175" s="115"/>
    </row>
    <row r="176" spans="1:18" s="17" customFormat="1" x14ac:dyDescent="0.25">
      <c r="A176" s="114">
        <f>IF(F176&lt;&gt;"",1+MAX($A$7:A175),"")</f>
        <v>120</v>
      </c>
      <c r="B176" s="218"/>
      <c r="C176" s="221"/>
      <c r="D176" s="221"/>
      <c r="E176" s="25" t="s">
        <v>1069</v>
      </c>
      <c r="F176" s="11">
        <v>1</v>
      </c>
      <c r="H176" s="68" t="s">
        <v>35</v>
      </c>
      <c r="I176" s="7">
        <v>0</v>
      </c>
      <c r="J176" s="8">
        <f t="shared" si="119"/>
        <v>1</v>
      </c>
      <c r="K176" s="41"/>
      <c r="L176" s="41">
        <f t="shared" si="120"/>
        <v>0</v>
      </c>
      <c r="M176" s="41"/>
      <c r="N176" s="41">
        <f t="shared" si="121"/>
        <v>0</v>
      </c>
      <c r="O176" s="41"/>
      <c r="P176" s="41">
        <f t="shared" si="122"/>
        <v>0</v>
      </c>
      <c r="Q176" s="42">
        <f t="shared" si="123"/>
        <v>0</v>
      </c>
      <c r="R176" s="115"/>
    </row>
    <row r="177" spans="1:18" s="17" customFormat="1" x14ac:dyDescent="0.25">
      <c r="A177" s="114">
        <f>IF(F177&lt;&gt;"",1+MAX($A$7:A176),"")</f>
        <v>121</v>
      </c>
      <c r="B177" s="218"/>
      <c r="C177" s="221"/>
      <c r="D177" s="221"/>
      <c r="E177" s="25" t="s">
        <v>1070</v>
      </c>
      <c r="F177" s="11">
        <v>1</v>
      </c>
      <c r="H177" s="68" t="s">
        <v>35</v>
      </c>
      <c r="I177" s="7">
        <v>0</v>
      </c>
      <c r="J177" s="8">
        <f t="shared" si="119"/>
        <v>1</v>
      </c>
      <c r="K177" s="41"/>
      <c r="L177" s="41">
        <f t="shared" si="120"/>
        <v>0</v>
      </c>
      <c r="M177" s="41"/>
      <c r="N177" s="41">
        <f t="shared" si="121"/>
        <v>0</v>
      </c>
      <c r="O177" s="41"/>
      <c r="P177" s="41">
        <f t="shared" si="122"/>
        <v>0</v>
      </c>
      <c r="Q177" s="42">
        <f t="shared" si="123"/>
        <v>0</v>
      </c>
      <c r="R177" s="115"/>
    </row>
    <row r="178" spans="1:18" s="17" customFormat="1" x14ac:dyDescent="0.25">
      <c r="A178" s="114">
        <f>IF(F178&lt;&gt;"",1+MAX($A$7:A177),"")</f>
        <v>122</v>
      </c>
      <c r="B178" s="218"/>
      <c r="C178" s="221"/>
      <c r="D178" s="221"/>
      <c r="E178" s="25" t="s">
        <v>1071</v>
      </c>
      <c r="F178" s="11">
        <v>1</v>
      </c>
      <c r="H178" s="68" t="s">
        <v>35</v>
      </c>
      <c r="I178" s="7">
        <v>0</v>
      </c>
      <c r="J178" s="8">
        <f t="shared" si="119"/>
        <v>1</v>
      </c>
      <c r="K178" s="41"/>
      <c r="L178" s="41">
        <f t="shared" si="120"/>
        <v>0</v>
      </c>
      <c r="M178" s="41"/>
      <c r="N178" s="41">
        <f t="shared" si="121"/>
        <v>0</v>
      </c>
      <c r="O178" s="41"/>
      <c r="P178" s="41">
        <f t="shared" si="122"/>
        <v>0</v>
      </c>
      <c r="Q178" s="42">
        <f t="shared" si="123"/>
        <v>0</v>
      </c>
      <c r="R178" s="115"/>
    </row>
    <row r="179" spans="1:18" s="17" customFormat="1" ht="18" customHeight="1" x14ac:dyDescent="0.25">
      <c r="A179" s="114">
        <f>IF(F179&lt;&gt;"",1+MAX($A$7:A178),"")</f>
        <v>123</v>
      </c>
      <c r="B179" s="219"/>
      <c r="C179" s="222"/>
      <c r="D179" s="222"/>
      <c r="E179" s="25" t="s">
        <v>1072</v>
      </c>
      <c r="F179" s="11">
        <v>1</v>
      </c>
      <c r="H179" s="68" t="s">
        <v>35</v>
      </c>
      <c r="I179" s="7">
        <v>0</v>
      </c>
      <c r="J179" s="8">
        <f t="shared" si="119"/>
        <v>1</v>
      </c>
      <c r="K179" s="41"/>
      <c r="L179" s="41">
        <f t="shared" si="120"/>
        <v>0</v>
      </c>
      <c r="M179" s="41"/>
      <c r="N179" s="41">
        <f t="shared" si="121"/>
        <v>0</v>
      </c>
      <c r="O179" s="41"/>
      <c r="P179" s="41">
        <f t="shared" si="122"/>
        <v>0</v>
      </c>
      <c r="Q179" s="42">
        <f t="shared" si="123"/>
        <v>0</v>
      </c>
      <c r="R179" s="115"/>
    </row>
    <row r="180" spans="1:18" s="17" customFormat="1" x14ac:dyDescent="0.25">
      <c r="A180" s="114" t="str">
        <f>IF(F180&lt;&gt;"",1+MAX($A$7:A179),"")</f>
        <v/>
      </c>
      <c r="B180" s="10"/>
      <c r="C180" s="5"/>
      <c r="D180" s="5"/>
      <c r="E180" s="25"/>
      <c r="F180" s="11"/>
      <c r="H180" s="68"/>
      <c r="I180" s="7"/>
      <c r="J180" s="8"/>
      <c r="K180" s="41"/>
      <c r="L180" s="41"/>
      <c r="M180" s="41"/>
      <c r="N180" s="41"/>
      <c r="O180" s="41"/>
      <c r="P180" s="41"/>
      <c r="Q180" s="42"/>
      <c r="R180" s="115"/>
    </row>
    <row r="181" spans="1:18" s="198" customFormat="1" ht="15.6" x14ac:dyDescent="0.25">
      <c r="A181" s="196" t="str">
        <f>IF(F181&lt;&gt;"",1+MAX($A$7:A180),"")</f>
        <v/>
      </c>
      <c r="B181" s="197"/>
      <c r="C181" s="197"/>
      <c r="D181" s="197"/>
      <c r="E181" s="197" t="s">
        <v>126</v>
      </c>
      <c r="F181" s="197"/>
      <c r="H181" s="197"/>
      <c r="I181" s="197"/>
      <c r="J181" s="197"/>
      <c r="K181" s="197"/>
      <c r="L181" s="197"/>
      <c r="M181" s="197"/>
      <c r="N181" s="197"/>
      <c r="O181" s="197"/>
      <c r="P181" s="197"/>
      <c r="Q181" s="197"/>
      <c r="R181" s="195">
        <f>SUM(Q182:Q195)</f>
        <v>0</v>
      </c>
    </row>
    <row r="182" spans="1:18" s="17" customFormat="1" x14ac:dyDescent="0.25">
      <c r="A182" s="114" t="str">
        <f>IF(F182&lt;&gt;"",1+MAX($A$7:A181),"")</f>
        <v/>
      </c>
      <c r="B182" s="76"/>
      <c r="C182" s="92"/>
      <c r="D182" s="92"/>
      <c r="E182" s="95"/>
      <c r="F182" s="77"/>
      <c r="H182" s="68"/>
      <c r="I182" s="7"/>
      <c r="J182" s="8"/>
      <c r="K182" s="41"/>
      <c r="L182" s="41"/>
      <c r="M182" s="41"/>
      <c r="N182" s="41"/>
      <c r="O182" s="41"/>
      <c r="P182" s="41"/>
      <c r="Q182" s="42"/>
      <c r="R182" s="115"/>
    </row>
    <row r="183" spans="1:18" s="17" customFormat="1" ht="90" x14ac:dyDescent="0.25">
      <c r="A183" s="114">
        <f>IF(F183&lt;&gt;"",1+MAX($A$7:A182),"")</f>
        <v>124</v>
      </c>
      <c r="B183" s="76" t="s">
        <v>992</v>
      </c>
      <c r="C183" s="92" t="s">
        <v>993</v>
      </c>
      <c r="D183" s="92"/>
      <c r="E183" s="94" t="s">
        <v>994</v>
      </c>
      <c r="F183" s="77">
        <v>235</v>
      </c>
      <c r="H183" s="68" t="s">
        <v>41</v>
      </c>
      <c r="I183" s="7">
        <v>0</v>
      </c>
      <c r="J183" s="8">
        <f t="shared" ref="J183" si="159">F183*(1+I183)</f>
        <v>235</v>
      </c>
      <c r="K183" s="41"/>
      <c r="L183" s="41">
        <f t="shared" ref="L183" si="160">K183*J183</f>
        <v>0</v>
      </c>
      <c r="M183" s="41"/>
      <c r="N183" s="41">
        <f t="shared" ref="N183" si="161">M183*J183</f>
        <v>0</v>
      </c>
      <c r="O183" s="41"/>
      <c r="P183" s="41">
        <f t="shared" ref="P183" si="162">O183*J183</f>
        <v>0</v>
      </c>
      <c r="Q183" s="42">
        <f t="shared" ref="Q183" si="163">(K183+M183+O183)*J183</f>
        <v>0</v>
      </c>
      <c r="R183" s="115"/>
    </row>
    <row r="184" spans="1:18" s="17" customFormat="1" x14ac:dyDescent="0.25">
      <c r="A184" s="114">
        <f>IF(F184&lt;&gt;"",1+MAX($A$7:A183),"")</f>
        <v>125</v>
      </c>
      <c r="B184" s="76" t="s">
        <v>998</v>
      </c>
      <c r="C184" s="92" t="s">
        <v>981</v>
      </c>
      <c r="D184" s="92"/>
      <c r="E184" s="94" t="s">
        <v>1013</v>
      </c>
      <c r="F184" s="77">
        <v>645</v>
      </c>
      <c r="G184" s="17">
        <f>322*2</f>
        <v>644</v>
      </c>
      <c r="H184" s="68" t="s">
        <v>41</v>
      </c>
      <c r="I184" s="7">
        <v>0</v>
      </c>
      <c r="J184" s="8">
        <f>F184*(1+I184)</f>
        <v>645</v>
      </c>
      <c r="K184" s="41"/>
      <c r="L184" s="41">
        <f>K184*J184</f>
        <v>0</v>
      </c>
      <c r="M184" s="41"/>
      <c r="N184" s="41">
        <f>M184*J184</f>
        <v>0</v>
      </c>
      <c r="O184" s="41"/>
      <c r="P184" s="41">
        <f>O184*J184</f>
        <v>0</v>
      </c>
      <c r="Q184" s="42">
        <f>(K184+M184+O184)*J184</f>
        <v>0</v>
      </c>
      <c r="R184" s="115"/>
    </row>
    <row r="185" spans="1:18" s="17" customFormat="1" x14ac:dyDescent="0.25">
      <c r="A185" s="114" t="str">
        <f>IF(F185&lt;&gt;"",1+MAX($A$7:A184),"")</f>
        <v/>
      </c>
      <c r="B185" s="76"/>
      <c r="C185" s="92"/>
      <c r="D185" s="92" t="s">
        <v>127</v>
      </c>
      <c r="E185" s="93" t="s">
        <v>128</v>
      </c>
      <c r="F185" s="77"/>
      <c r="H185" s="68"/>
      <c r="I185" s="7"/>
      <c r="J185" s="8"/>
      <c r="K185" s="41"/>
      <c r="L185" s="41"/>
      <c r="M185" s="41"/>
      <c r="N185" s="41"/>
      <c r="O185" s="41"/>
      <c r="P185" s="41"/>
      <c r="Q185" s="42"/>
      <c r="R185" s="115"/>
    </row>
    <row r="186" spans="1:18" s="17" customFormat="1" ht="31.2" x14ac:dyDescent="0.25">
      <c r="A186" s="114">
        <f>IF(F186&lt;&gt;"",1+MAX($A$7:A185),"")</f>
        <v>126</v>
      </c>
      <c r="B186" s="76" t="s">
        <v>1017</v>
      </c>
      <c r="C186" s="92" t="s">
        <v>1018</v>
      </c>
      <c r="D186" s="92"/>
      <c r="E186" s="94" t="s">
        <v>1021</v>
      </c>
      <c r="F186" s="77">
        <v>320</v>
      </c>
      <c r="H186" s="68" t="s">
        <v>41</v>
      </c>
      <c r="I186" s="7">
        <v>0</v>
      </c>
      <c r="J186" s="8">
        <f t="shared" ref="J186" si="164">F186*(1+I186)</f>
        <v>320</v>
      </c>
      <c r="K186" s="41"/>
      <c r="L186" s="41">
        <f t="shared" ref="L186" si="165">K186*J186</f>
        <v>0</v>
      </c>
      <c r="M186" s="41"/>
      <c r="N186" s="41">
        <f t="shared" ref="N186" si="166">M186*J186</f>
        <v>0</v>
      </c>
      <c r="O186" s="41"/>
      <c r="P186" s="41">
        <f t="shared" ref="P186:P194" si="167">O186*J186</f>
        <v>0</v>
      </c>
      <c r="Q186" s="42">
        <f t="shared" ref="Q186:Q194" si="168">(K186+M186+O186)*J186</f>
        <v>0</v>
      </c>
      <c r="R186" s="115"/>
    </row>
    <row r="187" spans="1:18" s="17" customFormat="1" ht="18" customHeight="1" x14ac:dyDescent="0.25">
      <c r="A187" s="114" t="str">
        <f>IF(F187&lt;&gt;"",1+MAX($A$7:A186),"")</f>
        <v/>
      </c>
      <c r="B187" s="76"/>
      <c r="C187" s="92"/>
      <c r="D187" s="92" t="s">
        <v>158</v>
      </c>
      <c r="E187" s="93" t="s">
        <v>157</v>
      </c>
      <c r="F187" s="77"/>
      <c r="H187" s="68"/>
      <c r="I187" s="7"/>
      <c r="J187" s="8"/>
      <c r="K187" s="41"/>
      <c r="L187" s="41"/>
      <c r="M187" s="41"/>
      <c r="N187" s="41"/>
      <c r="O187" s="41"/>
      <c r="P187" s="41"/>
      <c r="Q187" s="42"/>
      <c r="R187" s="115"/>
    </row>
    <row r="188" spans="1:18" s="17" customFormat="1" ht="30" x14ac:dyDescent="0.25">
      <c r="A188" s="114">
        <f>IF(F188&lt;&gt;"",1+MAX($A$7:A187),"")</f>
        <v>127</v>
      </c>
      <c r="B188" s="232" t="s">
        <v>1017</v>
      </c>
      <c r="C188" s="235" t="s">
        <v>1018</v>
      </c>
      <c r="D188" s="92"/>
      <c r="E188" s="94" t="s">
        <v>1020</v>
      </c>
      <c r="F188" s="77">
        <v>3195</v>
      </c>
      <c r="H188" s="68" t="s">
        <v>41</v>
      </c>
      <c r="I188" s="7">
        <v>0</v>
      </c>
      <c r="J188" s="8">
        <f>F188*(1+I188)</f>
        <v>3195</v>
      </c>
      <c r="K188" s="41"/>
      <c r="L188" s="41">
        <f>K188*J188</f>
        <v>0</v>
      </c>
      <c r="M188" s="41"/>
      <c r="N188" s="41">
        <f>M188*J188</f>
        <v>0</v>
      </c>
      <c r="O188" s="41"/>
      <c r="P188" s="41">
        <f>O188*J188</f>
        <v>0</v>
      </c>
      <c r="Q188" s="42">
        <f>(K188+M188+O188)*J188</f>
        <v>0</v>
      </c>
      <c r="R188" s="115"/>
    </row>
    <row r="189" spans="1:18" s="17" customFormat="1" x14ac:dyDescent="0.25">
      <c r="A189" s="114">
        <f>IF(F189&lt;&gt;"",1+MAX($A$7:A188),"")</f>
        <v>128</v>
      </c>
      <c r="B189" s="233"/>
      <c r="C189" s="236"/>
      <c r="D189" s="92"/>
      <c r="E189" s="94" t="s">
        <v>1019</v>
      </c>
      <c r="F189" s="77">
        <v>36</v>
      </c>
      <c r="H189" s="68" t="s">
        <v>40</v>
      </c>
      <c r="I189" s="7">
        <v>0</v>
      </c>
      <c r="J189" s="8">
        <f>F189*(1+I189)</f>
        <v>36</v>
      </c>
      <c r="K189" s="41"/>
      <c r="L189" s="41">
        <f>K189*J189</f>
        <v>0</v>
      </c>
      <c r="M189" s="41"/>
      <c r="N189" s="41">
        <f>M189*J189</f>
        <v>0</v>
      </c>
      <c r="O189" s="41"/>
      <c r="P189" s="41">
        <f>O189*J189</f>
        <v>0</v>
      </c>
      <c r="Q189" s="42">
        <f>(K189+M189+O189)*J189</f>
        <v>0</v>
      </c>
      <c r="R189" s="115"/>
    </row>
    <row r="190" spans="1:18" s="17" customFormat="1" x14ac:dyDescent="0.25">
      <c r="A190" s="114">
        <f>IF(F190&lt;&gt;"",1+MAX($A$7:A189),"")</f>
        <v>129</v>
      </c>
      <c r="B190" s="233"/>
      <c r="C190" s="236"/>
      <c r="D190" s="92"/>
      <c r="E190" s="94" t="s">
        <v>1022</v>
      </c>
      <c r="F190" s="77">
        <v>11970</v>
      </c>
      <c r="G190" s="17">
        <f>9.5*1260</f>
        <v>11970</v>
      </c>
      <c r="H190" s="68" t="s">
        <v>41</v>
      </c>
      <c r="I190" s="7">
        <v>0</v>
      </c>
      <c r="J190" s="8">
        <f t="shared" ref="J190" si="169">F190*(1+I190)</f>
        <v>11970</v>
      </c>
      <c r="K190" s="41"/>
      <c r="L190" s="41">
        <f t="shared" ref="L190" si="170">K190*J190</f>
        <v>0</v>
      </c>
      <c r="M190" s="41"/>
      <c r="N190" s="41">
        <f t="shared" ref="N190" si="171">M190*J190</f>
        <v>0</v>
      </c>
      <c r="O190" s="41"/>
      <c r="P190" s="41">
        <f t="shared" si="167"/>
        <v>0</v>
      </c>
      <c r="Q190" s="42">
        <f t="shared" si="168"/>
        <v>0</v>
      </c>
      <c r="R190" s="115"/>
    </row>
    <row r="191" spans="1:18" s="17" customFormat="1" ht="30" x14ac:dyDescent="0.25">
      <c r="A191" s="114">
        <f>IF(F191&lt;&gt;"",1+MAX($A$7:A190),"")</f>
        <v>130</v>
      </c>
      <c r="B191" s="234"/>
      <c r="C191" s="237"/>
      <c r="D191" s="92"/>
      <c r="E191" s="94" t="s">
        <v>1023</v>
      </c>
      <c r="F191" s="77">
        <v>555</v>
      </c>
      <c r="G191" s="17">
        <f>9.5*58</f>
        <v>551</v>
      </c>
      <c r="H191" s="68" t="s">
        <v>41</v>
      </c>
      <c r="I191" s="7">
        <v>0</v>
      </c>
      <c r="J191" s="8">
        <f t="shared" ref="J191:J194" si="172">F191*(1+I191)</f>
        <v>555</v>
      </c>
      <c r="K191" s="41"/>
      <c r="L191" s="41">
        <f t="shared" ref="L191:L194" si="173">K191*J191</f>
        <v>0</v>
      </c>
      <c r="M191" s="41"/>
      <c r="N191" s="41">
        <f t="shared" ref="N191:N194" si="174">M191*J191</f>
        <v>0</v>
      </c>
      <c r="O191" s="41"/>
      <c r="P191" s="41">
        <f t="shared" si="167"/>
        <v>0</v>
      </c>
      <c r="Q191" s="42">
        <f t="shared" si="168"/>
        <v>0</v>
      </c>
      <c r="R191" s="115"/>
    </row>
    <row r="192" spans="1:18" s="17" customFormat="1" ht="31.2" x14ac:dyDescent="0.25">
      <c r="A192" s="114">
        <f>IF(F192&lt;&gt;"",1+MAX($A$7:A191),"")</f>
        <v>131</v>
      </c>
      <c r="B192" s="76" t="s">
        <v>992</v>
      </c>
      <c r="C192" s="92" t="s">
        <v>1018</v>
      </c>
      <c r="D192" s="92"/>
      <c r="E192" s="94" t="s">
        <v>1024</v>
      </c>
      <c r="F192" s="77">
        <v>3425</v>
      </c>
      <c r="H192" s="68" t="s">
        <v>41</v>
      </c>
      <c r="I192" s="7">
        <v>0</v>
      </c>
      <c r="J192" s="8">
        <f t="shared" si="172"/>
        <v>3425</v>
      </c>
      <c r="K192" s="41"/>
      <c r="L192" s="41">
        <f t="shared" si="173"/>
        <v>0</v>
      </c>
      <c r="M192" s="41"/>
      <c r="N192" s="41">
        <f t="shared" si="174"/>
        <v>0</v>
      </c>
      <c r="O192" s="41"/>
      <c r="P192" s="41">
        <f t="shared" si="167"/>
        <v>0</v>
      </c>
      <c r="Q192" s="42">
        <f t="shared" si="168"/>
        <v>0</v>
      </c>
      <c r="R192" s="115"/>
    </row>
    <row r="193" spans="1:18" s="17" customFormat="1" x14ac:dyDescent="0.25">
      <c r="A193" s="114" t="str">
        <f>IF(F193&lt;&gt;"",1+MAX($A$7:A192),"")</f>
        <v/>
      </c>
      <c r="B193" s="76"/>
      <c r="C193" s="92"/>
      <c r="D193" s="92" t="s">
        <v>129</v>
      </c>
      <c r="E193" s="93" t="s">
        <v>130</v>
      </c>
      <c r="F193" s="77"/>
      <c r="H193" s="68"/>
      <c r="I193" s="7"/>
      <c r="J193" s="8"/>
      <c r="K193" s="41"/>
      <c r="L193" s="41"/>
      <c r="M193" s="41"/>
      <c r="N193" s="41"/>
      <c r="O193" s="41"/>
      <c r="P193" s="41"/>
      <c r="Q193" s="42"/>
      <c r="R193" s="115"/>
    </row>
    <row r="194" spans="1:18" s="17" customFormat="1" x14ac:dyDescent="0.25">
      <c r="A194" s="114">
        <f>IF(F194&lt;&gt;"",1+MAX($A$7:A193),"")</f>
        <v>132</v>
      </c>
      <c r="B194" s="76" t="s">
        <v>992</v>
      </c>
      <c r="C194" s="92"/>
      <c r="D194" s="92"/>
      <c r="E194" s="94" t="s">
        <v>991</v>
      </c>
      <c r="F194" s="77">
        <v>42</v>
      </c>
      <c r="H194" s="68" t="s">
        <v>41</v>
      </c>
      <c r="I194" s="7">
        <v>0</v>
      </c>
      <c r="J194" s="8">
        <f t="shared" si="172"/>
        <v>42</v>
      </c>
      <c r="K194" s="41"/>
      <c r="L194" s="41">
        <f t="shared" si="173"/>
        <v>0</v>
      </c>
      <c r="M194" s="41"/>
      <c r="N194" s="41">
        <f t="shared" si="174"/>
        <v>0</v>
      </c>
      <c r="O194" s="41"/>
      <c r="P194" s="41">
        <f t="shared" si="167"/>
        <v>0</v>
      </c>
      <c r="Q194" s="42">
        <f t="shared" si="168"/>
        <v>0</v>
      </c>
      <c r="R194" s="115"/>
    </row>
    <row r="195" spans="1:18" s="17" customFormat="1" x14ac:dyDescent="0.25">
      <c r="A195" s="114" t="str">
        <f>IF(F195&lt;&gt;"",1+MAX($A$7:A194),"")</f>
        <v/>
      </c>
      <c r="B195" s="76"/>
      <c r="C195" s="92"/>
      <c r="D195" s="92"/>
      <c r="E195" s="94"/>
      <c r="F195" s="77"/>
      <c r="H195" s="68"/>
      <c r="I195" s="7"/>
      <c r="J195" s="8"/>
      <c r="K195" s="41"/>
      <c r="L195" s="41"/>
      <c r="M195" s="41"/>
      <c r="N195" s="41"/>
      <c r="O195" s="41"/>
      <c r="P195" s="41"/>
      <c r="Q195" s="42"/>
      <c r="R195" s="115"/>
    </row>
    <row r="196" spans="1:18" s="198" customFormat="1" ht="15.6" x14ac:dyDescent="0.25">
      <c r="A196" s="196" t="str">
        <f>IF(F196&lt;&gt;"",1+MAX($A$7:A195),"")</f>
        <v/>
      </c>
      <c r="B196" s="197"/>
      <c r="C196" s="197"/>
      <c r="D196" s="197"/>
      <c r="E196" s="197" t="s">
        <v>131</v>
      </c>
      <c r="F196" s="197"/>
      <c r="H196" s="197"/>
      <c r="I196" s="197"/>
      <c r="J196" s="197"/>
      <c r="K196" s="197"/>
      <c r="L196" s="197"/>
      <c r="M196" s="197"/>
      <c r="N196" s="197"/>
      <c r="O196" s="197"/>
      <c r="P196" s="197"/>
      <c r="Q196" s="197"/>
      <c r="R196" s="195">
        <f>SUM(Q197:Q220)</f>
        <v>0</v>
      </c>
    </row>
    <row r="197" spans="1:18" s="17" customFormat="1" x14ac:dyDescent="0.25">
      <c r="A197" s="114" t="str">
        <f>IF(F197&lt;&gt;"",1+MAX($A$7:A196),"")</f>
        <v/>
      </c>
      <c r="B197" s="10"/>
      <c r="C197" s="5"/>
      <c r="D197" s="5"/>
      <c r="E197" s="95"/>
      <c r="F197" s="11"/>
      <c r="H197" s="68"/>
      <c r="I197" s="7"/>
      <c r="J197" s="8"/>
      <c r="K197" s="41"/>
      <c r="L197" s="41"/>
      <c r="M197" s="41"/>
      <c r="N197" s="41"/>
      <c r="O197" s="41"/>
      <c r="P197" s="41"/>
      <c r="Q197" s="42"/>
      <c r="R197" s="115"/>
    </row>
    <row r="198" spans="1:18" s="17" customFormat="1" x14ac:dyDescent="0.25">
      <c r="A198" s="114" t="str">
        <f>IF(F198&lt;&gt;"",1+MAX($A$7:A197),"")</f>
        <v/>
      </c>
      <c r="B198" s="10"/>
      <c r="C198" s="5"/>
      <c r="D198" s="5" t="s">
        <v>160</v>
      </c>
      <c r="E198" s="93" t="s">
        <v>159</v>
      </c>
      <c r="F198" s="11"/>
      <c r="H198" s="68"/>
      <c r="I198" s="7"/>
      <c r="J198" s="8"/>
      <c r="K198" s="41"/>
      <c r="L198" s="41"/>
      <c r="M198" s="41"/>
      <c r="N198" s="41"/>
      <c r="O198" s="41"/>
      <c r="P198" s="41"/>
      <c r="Q198" s="42"/>
      <c r="R198" s="115"/>
    </row>
    <row r="199" spans="1:18" s="17" customFormat="1" ht="31.2" x14ac:dyDescent="0.25">
      <c r="A199" s="114">
        <f>IF(F199&lt;&gt;"",1+MAX($A$7:A198),"")</f>
        <v>133</v>
      </c>
      <c r="B199" s="10" t="s">
        <v>1074</v>
      </c>
      <c r="C199" s="5" t="s">
        <v>1076</v>
      </c>
      <c r="D199" s="5"/>
      <c r="E199" s="94" t="s">
        <v>1075</v>
      </c>
      <c r="F199" s="11">
        <v>3</v>
      </c>
      <c r="H199" s="68" t="s">
        <v>35</v>
      </c>
      <c r="I199" s="7">
        <v>0</v>
      </c>
      <c r="J199" s="8">
        <f t="shared" ref="J199:J202" si="175">F199*(1+I199)</f>
        <v>3</v>
      </c>
      <c r="K199" s="41"/>
      <c r="L199" s="41">
        <f t="shared" ref="L199:L202" si="176">K199*J199</f>
        <v>0</v>
      </c>
      <c r="M199" s="41"/>
      <c r="N199" s="41">
        <f t="shared" ref="N199:N202" si="177">M199*J199</f>
        <v>0</v>
      </c>
      <c r="O199" s="41"/>
      <c r="P199" s="41">
        <f t="shared" ref="P199:P202" si="178">O199*J199</f>
        <v>0</v>
      </c>
      <c r="Q199" s="42">
        <f t="shared" ref="Q199:Q202" si="179">(K199+M199+O199)*J199</f>
        <v>0</v>
      </c>
      <c r="R199" s="115"/>
    </row>
    <row r="200" spans="1:18" s="17" customFormat="1" x14ac:dyDescent="0.25">
      <c r="A200" s="114">
        <f>IF(F200&lt;&gt;"",1+MAX($A$7:A199),"")</f>
        <v>134</v>
      </c>
      <c r="B200" s="10"/>
      <c r="C200" s="5"/>
      <c r="D200" s="5"/>
      <c r="E200" s="94" t="s">
        <v>1079</v>
      </c>
      <c r="F200" s="11">
        <v>3</v>
      </c>
      <c r="H200" s="68" t="s">
        <v>35</v>
      </c>
      <c r="I200" s="7">
        <v>0</v>
      </c>
      <c r="J200" s="8">
        <f t="shared" si="175"/>
        <v>3</v>
      </c>
      <c r="K200" s="41"/>
      <c r="L200" s="41">
        <f t="shared" si="176"/>
        <v>0</v>
      </c>
      <c r="M200" s="41"/>
      <c r="N200" s="41">
        <f t="shared" si="177"/>
        <v>0</v>
      </c>
      <c r="O200" s="41"/>
      <c r="P200" s="41">
        <f t="shared" si="178"/>
        <v>0</v>
      </c>
      <c r="Q200" s="42">
        <f t="shared" si="179"/>
        <v>0</v>
      </c>
      <c r="R200" s="115"/>
    </row>
    <row r="201" spans="1:18" s="17" customFormat="1" x14ac:dyDescent="0.25">
      <c r="A201" s="114">
        <f>IF(F201&lt;&gt;"",1+MAX($A$7:A200),"")</f>
        <v>135</v>
      </c>
      <c r="B201" s="10"/>
      <c r="C201" s="5"/>
      <c r="D201" s="5"/>
      <c r="E201" s="94" t="s">
        <v>1080</v>
      </c>
      <c r="F201" s="11">
        <v>2</v>
      </c>
      <c r="H201" s="68" t="s">
        <v>35</v>
      </c>
      <c r="I201" s="7">
        <v>0</v>
      </c>
      <c r="J201" s="8">
        <f t="shared" ref="J201" si="180">F201*(1+I201)</f>
        <v>2</v>
      </c>
      <c r="K201" s="41"/>
      <c r="L201" s="41">
        <f t="shared" ref="L201" si="181">K201*J201</f>
        <v>0</v>
      </c>
      <c r="M201" s="41"/>
      <c r="N201" s="41">
        <f t="shared" ref="N201" si="182">M201*J201</f>
        <v>0</v>
      </c>
      <c r="O201" s="41"/>
      <c r="P201" s="41">
        <f t="shared" ref="P201" si="183">O201*J201</f>
        <v>0</v>
      </c>
      <c r="Q201" s="42">
        <f t="shared" ref="Q201" si="184">(K201+M201+O201)*J201</f>
        <v>0</v>
      </c>
      <c r="R201" s="115"/>
    </row>
    <row r="202" spans="1:18" s="17" customFormat="1" x14ac:dyDescent="0.25">
      <c r="A202" s="114">
        <f>IF(F202&lt;&gt;"",1+MAX($A$7:A201),"")</f>
        <v>136</v>
      </c>
      <c r="B202" s="10"/>
      <c r="C202" s="5"/>
      <c r="D202" s="5"/>
      <c r="E202" s="94" t="s">
        <v>1081</v>
      </c>
      <c r="F202" s="11">
        <v>1</v>
      </c>
      <c r="H202" s="68" t="s">
        <v>35</v>
      </c>
      <c r="I202" s="7">
        <v>0</v>
      </c>
      <c r="J202" s="8">
        <f t="shared" si="175"/>
        <v>1</v>
      </c>
      <c r="K202" s="41"/>
      <c r="L202" s="41">
        <f t="shared" si="176"/>
        <v>0</v>
      </c>
      <c r="M202" s="41"/>
      <c r="N202" s="41">
        <f t="shared" si="177"/>
        <v>0</v>
      </c>
      <c r="O202" s="41"/>
      <c r="P202" s="41">
        <f t="shared" si="178"/>
        <v>0</v>
      </c>
      <c r="Q202" s="42">
        <f t="shared" si="179"/>
        <v>0</v>
      </c>
      <c r="R202" s="115"/>
    </row>
    <row r="203" spans="1:18" s="17" customFormat="1" x14ac:dyDescent="0.25">
      <c r="A203" s="114" t="str">
        <f>IF(F203&lt;&gt;"",1+MAX($A$7:A202),"")</f>
        <v/>
      </c>
      <c r="B203" s="10"/>
      <c r="C203" s="5"/>
      <c r="D203" s="5" t="s">
        <v>132</v>
      </c>
      <c r="E203" s="95" t="s">
        <v>133</v>
      </c>
      <c r="F203" s="11"/>
      <c r="H203" s="68"/>
      <c r="I203" s="7"/>
      <c r="J203" s="8"/>
      <c r="K203" s="41"/>
      <c r="L203" s="41"/>
      <c r="M203" s="41"/>
      <c r="N203" s="41"/>
      <c r="O203" s="41"/>
      <c r="P203" s="41"/>
      <c r="Q203" s="42"/>
      <c r="R203" s="115"/>
    </row>
    <row r="204" spans="1:18" s="17" customFormat="1" x14ac:dyDescent="0.25">
      <c r="A204" s="114">
        <f>IF(F204&lt;&gt;"",1+MAX($A$7:A203),"")</f>
        <v>137</v>
      </c>
      <c r="B204" s="217" t="s">
        <v>1074</v>
      </c>
      <c r="C204" s="220" t="s">
        <v>1076</v>
      </c>
      <c r="D204" s="220"/>
      <c r="E204" s="94" t="s">
        <v>1075</v>
      </c>
      <c r="F204" s="11">
        <v>4</v>
      </c>
      <c r="H204" s="68" t="s">
        <v>35</v>
      </c>
      <c r="I204" s="7">
        <v>0</v>
      </c>
      <c r="J204" s="8">
        <f t="shared" ref="J204:J209" si="185">F204*(1+I204)</f>
        <v>4</v>
      </c>
      <c r="K204" s="41"/>
      <c r="L204" s="41">
        <f t="shared" ref="L204:L209" si="186">K204*J204</f>
        <v>0</v>
      </c>
      <c r="M204" s="41"/>
      <c r="N204" s="41">
        <f t="shared" ref="N204:N209" si="187">M204*J204</f>
        <v>0</v>
      </c>
      <c r="O204" s="41"/>
      <c r="P204" s="41">
        <f t="shared" ref="P204:P209" si="188">O204*J204</f>
        <v>0</v>
      </c>
      <c r="Q204" s="42">
        <f t="shared" ref="Q204:Q209" si="189">(K204+M204+O204)*J204</f>
        <v>0</v>
      </c>
      <c r="R204" s="115"/>
    </row>
    <row r="205" spans="1:18" s="17" customFormat="1" x14ac:dyDescent="0.25">
      <c r="A205" s="114">
        <f>IF(F205&lt;&gt;"",1+MAX($A$7:A204),"")</f>
        <v>138</v>
      </c>
      <c r="B205" s="218"/>
      <c r="C205" s="221"/>
      <c r="D205" s="221"/>
      <c r="E205" s="94" t="s">
        <v>1077</v>
      </c>
      <c r="F205" s="11">
        <v>15</v>
      </c>
      <c r="H205" s="68" t="s">
        <v>35</v>
      </c>
      <c r="I205" s="7">
        <v>0</v>
      </c>
      <c r="J205" s="8">
        <f t="shared" si="185"/>
        <v>15</v>
      </c>
      <c r="K205" s="41"/>
      <c r="L205" s="41">
        <f t="shared" si="186"/>
        <v>0</v>
      </c>
      <c r="M205" s="41"/>
      <c r="N205" s="41">
        <f t="shared" si="187"/>
        <v>0</v>
      </c>
      <c r="O205" s="41"/>
      <c r="P205" s="41">
        <f t="shared" si="188"/>
        <v>0</v>
      </c>
      <c r="Q205" s="42">
        <f t="shared" si="189"/>
        <v>0</v>
      </c>
      <c r="R205" s="115"/>
    </row>
    <row r="206" spans="1:18" s="17" customFormat="1" x14ac:dyDescent="0.25">
      <c r="A206" s="114">
        <f>IF(F206&lt;&gt;"",1+MAX($A$7:A205),"")</f>
        <v>139</v>
      </c>
      <c r="B206" s="219"/>
      <c r="C206" s="222"/>
      <c r="D206" s="222"/>
      <c r="E206" s="94" t="s">
        <v>1078</v>
      </c>
      <c r="F206" s="11">
        <v>1</v>
      </c>
      <c r="H206" s="68" t="s">
        <v>35</v>
      </c>
      <c r="I206" s="7">
        <v>0</v>
      </c>
      <c r="J206" s="8">
        <f t="shared" si="185"/>
        <v>1</v>
      </c>
      <c r="K206" s="41"/>
      <c r="L206" s="41">
        <f t="shared" si="186"/>
        <v>0</v>
      </c>
      <c r="M206" s="41"/>
      <c r="N206" s="41">
        <f t="shared" si="187"/>
        <v>0</v>
      </c>
      <c r="O206" s="41"/>
      <c r="P206" s="41">
        <f t="shared" si="188"/>
        <v>0</v>
      </c>
      <c r="Q206" s="42">
        <f t="shared" si="189"/>
        <v>0</v>
      </c>
      <c r="R206" s="115"/>
    </row>
    <row r="207" spans="1:18" s="17" customFormat="1" x14ac:dyDescent="0.25">
      <c r="A207" s="114" t="str">
        <f>IF(F207&lt;&gt;"",1+MAX($A$7:A206),"")</f>
        <v/>
      </c>
      <c r="B207" s="10"/>
      <c r="C207" s="5"/>
      <c r="D207" s="5" t="s">
        <v>134</v>
      </c>
      <c r="E207" s="93" t="s">
        <v>135</v>
      </c>
      <c r="F207" s="11"/>
      <c r="H207" s="68"/>
      <c r="I207" s="7"/>
      <c r="J207" s="8"/>
      <c r="K207" s="41"/>
      <c r="L207" s="41"/>
      <c r="M207" s="41"/>
      <c r="N207" s="41"/>
      <c r="O207" s="41"/>
      <c r="P207" s="41"/>
      <c r="Q207" s="42"/>
      <c r="R207" s="115"/>
    </row>
    <row r="208" spans="1:18" s="17" customFormat="1" x14ac:dyDescent="0.25">
      <c r="A208" s="114">
        <f>IF(F208&lt;&gt;"",1+MAX($A$7:A207),"")</f>
        <v>140</v>
      </c>
      <c r="B208" s="10" t="s">
        <v>938</v>
      </c>
      <c r="C208" s="5" t="s">
        <v>939</v>
      </c>
      <c r="D208" s="5"/>
      <c r="E208" s="94" t="s">
        <v>1128</v>
      </c>
      <c r="F208" s="11">
        <v>20</v>
      </c>
      <c r="H208" s="68" t="s">
        <v>35</v>
      </c>
      <c r="I208" s="7">
        <v>0</v>
      </c>
      <c r="J208" s="8">
        <f t="shared" si="185"/>
        <v>20</v>
      </c>
      <c r="K208" s="41"/>
      <c r="L208" s="41">
        <f t="shared" si="186"/>
        <v>0</v>
      </c>
      <c r="M208" s="41"/>
      <c r="N208" s="41">
        <f t="shared" si="187"/>
        <v>0</v>
      </c>
      <c r="O208" s="41"/>
      <c r="P208" s="41">
        <f t="shared" si="188"/>
        <v>0</v>
      </c>
      <c r="Q208" s="42">
        <f t="shared" si="189"/>
        <v>0</v>
      </c>
      <c r="R208" s="115"/>
    </row>
    <row r="209" spans="1:33" s="17" customFormat="1" x14ac:dyDescent="0.25">
      <c r="A209" s="114">
        <f>IF(F209&lt;&gt;"",1+MAX($A$7:A208),"")</f>
        <v>141</v>
      </c>
      <c r="B209" s="10" t="s">
        <v>938</v>
      </c>
      <c r="C209" s="5" t="s">
        <v>941</v>
      </c>
      <c r="D209" s="5"/>
      <c r="E209" s="96" t="s">
        <v>940</v>
      </c>
      <c r="F209" s="11">
        <v>10</v>
      </c>
      <c r="H209" s="68" t="s">
        <v>35</v>
      </c>
      <c r="I209" s="7">
        <v>0</v>
      </c>
      <c r="J209" s="8">
        <f t="shared" si="185"/>
        <v>10</v>
      </c>
      <c r="K209" s="41"/>
      <c r="L209" s="41">
        <f t="shared" si="186"/>
        <v>0</v>
      </c>
      <c r="M209" s="41"/>
      <c r="N209" s="41">
        <f t="shared" si="187"/>
        <v>0</v>
      </c>
      <c r="O209" s="41"/>
      <c r="P209" s="41">
        <f t="shared" si="188"/>
        <v>0</v>
      </c>
      <c r="Q209" s="42">
        <f t="shared" si="189"/>
        <v>0</v>
      </c>
      <c r="R209" s="115"/>
    </row>
    <row r="210" spans="1:33" s="17" customFormat="1" x14ac:dyDescent="0.25">
      <c r="A210" s="114">
        <f>IF(F210&lt;&gt;"",1+MAX($A$7:A209),"")</f>
        <v>142</v>
      </c>
      <c r="B210" s="10" t="s">
        <v>938</v>
      </c>
      <c r="C210" s="5" t="s">
        <v>943</v>
      </c>
      <c r="D210" s="5"/>
      <c r="E210" s="94" t="s">
        <v>942</v>
      </c>
      <c r="F210" s="11">
        <v>2</v>
      </c>
      <c r="H210" s="68" t="s">
        <v>35</v>
      </c>
      <c r="I210" s="7">
        <v>0</v>
      </c>
      <c r="J210" s="8">
        <f t="shared" ref="J210:J211" si="190">F210*(1+I210)</f>
        <v>2</v>
      </c>
      <c r="K210" s="41"/>
      <c r="L210" s="41">
        <f t="shared" ref="L210:L211" si="191">K210*J210</f>
        <v>0</v>
      </c>
      <c r="M210" s="41"/>
      <c r="N210" s="41">
        <f t="shared" ref="N210:N211" si="192">M210*J210</f>
        <v>0</v>
      </c>
      <c r="O210" s="41"/>
      <c r="P210" s="41">
        <f t="shared" ref="P210:P211" si="193">O210*J210</f>
        <v>0</v>
      </c>
      <c r="Q210" s="42">
        <f t="shared" ref="Q210:Q211" si="194">(K210+M210+O210)*J210</f>
        <v>0</v>
      </c>
      <c r="R210" s="115"/>
    </row>
    <row r="211" spans="1:33" s="17" customFormat="1" x14ac:dyDescent="0.25">
      <c r="A211" s="114">
        <f>IF(F211&lt;&gt;"",1+MAX($A$7:A210),"")</f>
        <v>143</v>
      </c>
      <c r="B211" s="10" t="s">
        <v>938</v>
      </c>
      <c r="C211" s="5" t="s">
        <v>945</v>
      </c>
      <c r="D211" s="5"/>
      <c r="E211" s="94" t="s">
        <v>944</v>
      </c>
      <c r="F211" s="11">
        <v>1</v>
      </c>
      <c r="H211" s="68" t="s">
        <v>35</v>
      </c>
      <c r="I211" s="7">
        <v>0</v>
      </c>
      <c r="J211" s="8">
        <f t="shared" si="190"/>
        <v>1</v>
      </c>
      <c r="K211" s="41"/>
      <c r="L211" s="41">
        <f t="shared" si="191"/>
        <v>0</v>
      </c>
      <c r="M211" s="41"/>
      <c r="N211" s="41">
        <f t="shared" si="192"/>
        <v>0</v>
      </c>
      <c r="O211" s="41"/>
      <c r="P211" s="41">
        <f t="shared" si="193"/>
        <v>0</v>
      </c>
      <c r="Q211" s="42">
        <f t="shared" si="194"/>
        <v>0</v>
      </c>
      <c r="R211" s="115"/>
    </row>
    <row r="212" spans="1:33" s="17" customFormat="1" ht="18" customHeight="1" x14ac:dyDescent="0.25">
      <c r="A212" s="114">
        <f>IF(F212&lt;&gt;"",1+MAX($A$7:A211),"")</f>
        <v>144</v>
      </c>
      <c r="B212" s="10" t="s">
        <v>959</v>
      </c>
      <c r="C212" s="5"/>
      <c r="D212" s="5"/>
      <c r="E212" s="94" t="s">
        <v>960</v>
      </c>
      <c r="F212" s="11">
        <v>1</v>
      </c>
      <c r="H212" s="68" t="s">
        <v>35</v>
      </c>
      <c r="I212" s="7">
        <v>0</v>
      </c>
      <c r="J212" s="8">
        <f t="shared" ref="J212:J217" si="195">F212*(1+I212)</f>
        <v>1</v>
      </c>
      <c r="K212" s="41"/>
      <c r="L212" s="41">
        <f t="shared" ref="L212:L217" si="196">K212*J212</f>
        <v>0</v>
      </c>
      <c r="M212" s="41"/>
      <c r="N212" s="41">
        <f t="shared" ref="N212:N217" si="197">M212*J212</f>
        <v>0</v>
      </c>
      <c r="O212" s="41"/>
      <c r="P212" s="41">
        <f t="shared" ref="P212:P217" si="198">O212*J212</f>
        <v>0</v>
      </c>
      <c r="Q212" s="42">
        <f t="shared" ref="Q212:Q217" si="199">(K212+M212+O212)*J212</f>
        <v>0</v>
      </c>
      <c r="R212" s="115"/>
    </row>
    <row r="213" spans="1:33" s="17" customFormat="1" x14ac:dyDescent="0.25">
      <c r="A213" s="114">
        <f>IF(F213&lt;&gt;"",1+MAX($A$7:A212),"")</f>
        <v>145</v>
      </c>
      <c r="B213" s="10" t="s">
        <v>959</v>
      </c>
      <c r="C213" s="5"/>
      <c r="D213" s="5"/>
      <c r="E213" s="94" t="s">
        <v>961</v>
      </c>
      <c r="F213" s="11">
        <v>1</v>
      </c>
      <c r="H213" s="68" t="s">
        <v>35</v>
      </c>
      <c r="I213" s="7">
        <v>0</v>
      </c>
      <c r="J213" s="8">
        <f t="shared" si="195"/>
        <v>1</v>
      </c>
      <c r="K213" s="41"/>
      <c r="L213" s="41">
        <f t="shared" si="196"/>
        <v>0</v>
      </c>
      <c r="M213" s="41"/>
      <c r="N213" s="41">
        <f t="shared" si="197"/>
        <v>0</v>
      </c>
      <c r="O213" s="41"/>
      <c r="P213" s="41">
        <f t="shared" si="198"/>
        <v>0</v>
      </c>
      <c r="Q213" s="42">
        <f t="shared" si="199"/>
        <v>0</v>
      </c>
      <c r="R213" s="115"/>
    </row>
    <row r="214" spans="1:33" s="17" customFormat="1" x14ac:dyDescent="0.25">
      <c r="A214" s="114">
        <f>IF(F214&lt;&gt;"",1+MAX($A$7:A213),"")</f>
        <v>146</v>
      </c>
      <c r="B214" s="10" t="s">
        <v>959</v>
      </c>
      <c r="C214" s="5"/>
      <c r="D214" s="5"/>
      <c r="E214" s="94" t="s">
        <v>962</v>
      </c>
      <c r="F214" s="11">
        <v>1</v>
      </c>
      <c r="H214" s="68" t="s">
        <v>35</v>
      </c>
      <c r="I214" s="7">
        <v>0</v>
      </c>
      <c r="J214" s="8">
        <f t="shared" si="195"/>
        <v>1</v>
      </c>
      <c r="K214" s="41"/>
      <c r="L214" s="41">
        <f t="shared" si="196"/>
        <v>0</v>
      </c>
      <c r="M214" s="41"/>
      <c r="N214" s="41">
        <f t="shared" si="197"/>
        <v>0</v>
      </c>
      <c r="O214" s="41"/>
      <c r="P214" s="41">
        <f t="shared" si="198"/>
        <v>0</v>
      </c>
      <c r="Q214" s="42">
        <f t="shared" si="199"/>
        <v>0</v>
      </c>
      <c r="R214" s="115"/>
    </row>
    <row r="215" spans="1:33" s="17" customFormat="1" x14ac:dyDescent="0.25">
      <c r="A215" s="114">
        <f>IF(F215&lt;&gt;"",1+MAX($A$7:A214),"")</f>
        <v>147</v>
      </c>
      <c r="B215" s="10" t="s">
        <v>959</v>
      </c>
      <c r="C215" s="5"/>
      <c r="D215" s="5"/>
      <c r="E215" s="94" t="s">
        <v>963</v>
      </c>
      <c r="F215" s="11">
        <v>1</v>
      </c>
      <c r="H215" s="68" t="s">
        <v>35</v>
      </c>
      <c r="I215" s="7">
        <v>0</v>
      </c>
      <c r="J215" s="8">
        <f t="shared" si="195"/>
        <v>1</v>
      </c>
      <c r="K215" s="41"/>
      <c r="L215" s="41">
        <f t="shared" si="196"/>
        <v>0</v>
      </c>
      <c r="M215" s="41"/>
      <c r="N215" s="41">
        <f t="shared" si="197"/>
        <v>0</v>
      </c>
      <c r="O215" s="41"/>
      <c r="P215" s="41">
        <f t="shared" si="198"/>
        <v>0</v>
      </c>
      <c r="Q215" s="42">
        <f t="shared" si="199"/>
        <v>0</v>
      </c>
      <c r="R215" s="115"/>
    </row>
    <row r="216" spans="1:33" s="17" customFormat="1" x14ac:dyDescent="0.25">
      <c r="A216" s="114">
        <f>IF(F216&lt;&gt;"",1+MAX($A$7:A215),"")</f>
        <v>148</v>
      </c>
      <c r="B216" s="10" t="s">
        <v>959</v>
      </c>
      <c r="C216" s="5"/>
      <c r="D216" s="5"/>
      <c r="E216" s="96" t="s">
        <v>964</v>
      </c>
      <c r="F216" s="11">
        <v>1</v>
      </c>
      <c r="H216" s="68" t="s">
        <v>35</v>
      </c>
      <c r="I216" s="7">
        <v>0</v>
      </c>
      <c r="J216" s="8">
        <f t="shared" si="195"/>
        <v>1</v>
      </c>
      <c r="K216" s="41"/>
      <c r="L216" s="41">
        <f t="shared" si="196"/>
        <v>0</v>
      </c>
      <c r="M216" s="41"/>
      <c r="N216" s="41">
        <f t="shared" si="197"/>
        <v>0</v>
      </c>
      <c r="O216" s="41"/>
      <c r="P216" s="41">
        <f t="shared" si="198"/>
        <v>0</v>
      </c>
      <c r="Q216" s="42">
        <f t="shared" si="199"/>
        <v>0</v>
      </c>
      <c r="R216" s="115"/>
    </row>
    <row r="217" spans="1:33" s="17" customFormat="1" ht="18" customHeight="1" x14ac:dyDescent="0.25">
      <c r="A217" s="114">
        <f>IF(F217&lt;&gt;"",1+MAX($A$7:A216),"")</f>
        <v>149</v>
      </c>
      <c r="B217" s="10" t="s">
        <v>959</v>
      </c>
      <c r="C217" s="5"/>
      <c r="D217" s="5"/>
      <c r="E217" s="94" t="s">
        <v>965</v>
      </c>
      <c r="F217" s="11">
        <v>1</v>
      </c>
      <c r="H217" s="68" t="s">
        <v>35</v>
      </c>
      <c r="I217" s="7">
        <v>0</v>
      </c>
      <c r="J217" s="8">
        <f t="shared" si="195"/>
        <v>1</v>
      </c>
      <c r="K217" s="41"/>
      <c r="L217" s="41">
        <f t="shared" si="196"/>
        <v>0</v>
      </c>
      <c r="M217" s="41"/>
      <c r="N217" s="41">
        <f t="shared" si="197"/>
        <v>0</v>
      </c>
      <c r="O217" s="41"/>
      <c r="P217" s="41">
        <f t="shared" si="198"/>
        <v>0</v>
      </c>
      <c r="Q217" s="42">
        <f t="shared" si="199"/>
        <v>0</v>
      </c>
      <c r="R217" s="115"/>
    </row>
    <row r="218" spans="1:33" s="17" customFormat="1" x14ac:dyDescent="0.25">
      <c r="A218" s="114">
        <f>IF(F218&lt;&gt;"",1+MAX($A$7:A217),"")</f>
        <v>150</v>
      </c>
      <c r="B218" s="10" t="s">
        <v>959</v>
      </c>
      <c r="C218" s="5"/>
      <c r="D218" s="5"/>
      <c r="E218" s="94" t="s">
        <v>966</v>
      </c>
      <c r="F218" s="11">
        <v>1</v>
      </c>
      <c r="H218" s="68" t="s">
        <v>35</v>
      </c>
      <c r="I218" s="7">
        <v>0</v>
      </c>
      <c r="J218" s="8">
        <f t="shared" ref="J218:J219" si="200">F218*(1+I218)</f>
        <v>1</v>
      </c>
      <c r="K218" s="41"/>
      <c r="L218" s="41">
        <f t="shared" ref="L218:L219" si="201">K218*J218</f>
        <v>0</v>
      </c>
      <c r="M218" s="41"/>
      <c r="N218" s="41">
        <f t="shared" ref="N218:N219" si="202">M218*J218</f>
        <v>0</v>
      </c>
      <c r="O218" s="41"/>
      <c r="P218" s="41">
        <f t="shared" ref="P218:P219" si="203">O218*J218</f>
        <v>0</v>
      </c>
      <c r="Q218" s="42">
        <f t="shared" ref="Q218:Q219" si="204">(K218+M218+O218)*J218</f>
        <v>0</v>
      </c>
      <c r="R218" s="115"/>
    </row>
    <row r="219" spans="1:33" s="17" customFormat="1" x14ac:dyDescent="0.25">
      <c r="A219" s="114">
        <f>IF(F219&lt;&gt;"",1+MAX($A$7:A218),"")</f>
        <v>151</v>
      </c>
      <c r="B219" s="10" t="s">
        <v>959</v>
      </c>
      <c r="C219" s="5"/>
      <c r="D219" s="5"/>
      <c r="E219" s="96" t="s">
        <v>967</v>
      </c>
      <c r="F219" s="11">
        <v>1</v>
      </c>
      <c r="H219" s="68" t="s">
        <v>35</v>
      </c>
      <c r="I219" s="7">
        <v>0</v>
      </c>
      <c r="J219" s="8">
        <f t="shared" si="200"/>
        <v>1</v>
      </c>
      <c r="K219" s="41"/>
      <c r="L219" s="41">
        <f t="shared" si="201"/>
        <v>0</v>
      </c>
      <c r="M219" s="41"/>
      <c r="N219" s="41">
        <f t="shared" si="202"/>
        <v>0</v>
      </c>
      <c r="O219" s="41"/>
      <c r="P219" s="41">
        <f t="shared" si="203"/>
        <v>0</v>
      </c>
      <c r="Q219" s="42">
        <f t="shared" si="204"/>
        <v>0</v>
      </c>
      <c r="R219" s="115"/>
    </row>
    <row r="220" spans="1:33" s="17" customFormat="1" x14ac:dyDescent="0.25">
      <c r="A220" s="114" t="str">
        <f>IF(F220&lt;&gt;"",1+MAX($A$7:A219),"")</f>
        <v/>
      </c>
      <c r="B220" s="76"/>
      <c r="C220" s="92"/>
      <c r="D220" s="92"/>
      <c r="E220" s="95"/>
      <c r="F220" s="77"/>
      <c r="H220" s="68"/>
      <c r="I220" s="7"/>
      <c r="J220" s="8"/>
      <c r="K220" s="41"/>
      <c r="L220" s="41"/>
      <c r="M220" s="41"/>
      <c r="N220" s="41"/>
      <c r="O220" s="41"/>
      <c r="P220" s="41"/>
      <c r="Q220" s="42"/>
      <c r="R220" s="115"/>
    </row>
    <row r="221" spans="1:33" s="198" customFormat="1" ht="15.6" x14ac:dyDescent="0.25">
      <c r="A221" s="196" t="str">
        <f>IF(F221&lt;&gt;"",1+MAX($A$7:A220),"")</f>
        <v/>
      </c>
      <c r="B221" s="197"/>
      <c r="C221" s="197"/>
      <c r="D221" s="197"/>
      <c r="E221" s="197" t="s">
        <v>50</v>
      </c>
      <c r="F221" s="197"/>
      <c r="H221" s="197"/>
      <c r="I221" s="197"/>
      <c r="J221" s="197"/>
      <c r="K221" s="197"/>
      <c r="L221" s="197"/>
      <c r="M221" s="197"/>
      <c r="N221" s="197"/>
      <c r="O221" s="197"/>
      <c r="P221" s="197"/>
      <c r="Q221" s="197"/>
      <c r="R221" s="195">
        <f>SUM(Q222:Q242)</f>
        <v>0</v>
      </c>
    </row>
    <row r="222" spans="1:33" s="17" customFormat="1" x14ac:dyDescent="0.25">
      <c r="A222" s="114" t="str">
        <f>IF(F222&lt;&gt;"",1+MAX($A$7:A221),"")</f>
        <v/>
      </c>
      <c r="B222" s="76"/>
      <c r="C222" s="92"/>
      <c r="D222" s="92"/>
      <c r="E222" s="95"/>
      <c r="F222" s="77"/>
      <c r="H222" s="68"/>
      <c r="I222" s="7"/>
      <c r="J222" s="8"/>
      <c r="K222" s="41"/>
      <c r="L222" s="41"/>
      <c r="M222" s="41"/>
      <c r="N222" s="41"/>
      <c r="O222" s="41"/>
      <c r="P222" s="41"/>
      <c r="Q222" s="42"/>
      <c r="R222" s="115"/>
    </row>
    <row r="223" spans="1:33" s="17" customFormat="1" x14ac:dyDescent="0.25">
      <c r="A223" s="114" t="str">
        <f>IF(F223&lt;&gt;"",1+MAX($A$7:A222),"")</f>
        <v/>
      </c>
      <c r="B223" s="177"/>
      <c r="C223" s="74"/>
      <c r="D223" s="67" t="s">
        <v>68</v>
      </c>
      <c r="E223" s="93" t="s">
        <v>69</v>
      </c>
      <c r="F223" s="68"/>
      <c r="G223" s="65"/>
      <c r="H223" s="68"/>
      <c r="I223" s="69"/>
      <c r="J223" s="70"/>
      <c r="K223" s="71"/>
      <c r="L223" s="71"/>
      <c r="M223" s="71"/>
      <c r="N223" s="41"/>
      <c r="O223" s="71"/>
      <c r="P223" s="71"/>
      <c r="Q223" s="72"/>
      <c r="R223" s="73"/>
      <c r="S223" s="65"/>
      <c r="T223" s="65"/>
      <c r="U223" s="65"/>
      <c r="V223" s="65"/>
      <c r="W223" s="65"/>
      <c r="X223" s="65"/>
      <c r="Y223" s="65"/>
      <c r="Z223" s="65"/>
      <c r="AA223" s="65"/>
      <c r="AB223" s="65"/>
      <c r="AC223" s="65"/>
      <c r="AD223" s="65"/>
      <c r="AE223" s="65"/>
      <c r="AF223" s="65"/>
      <c r="AG223" s="65"/>
    </row>
    <row r="224" spans="1:33" s="17" customFormat="1" x14ac:dyDescent="0.25">
      <c r="A224" s="114" t="str">
        <f>IF(F224&lt;&gt;"",1+MAX($A$7:A223),"")</f>
        <v/>
      </c>
      <c r="B224" s="76"/>
      <c r="C224" s="92"/>
      <c r="D224" s="92"/>
      <c r="E224" s="135" t="s">
        <v>202</v>
      </c>
      <c r="F224" s="68"/>
      <c r="G224" s="65"/>
      <c r="H224" s="68"/>
      <c r="I224" s="69"/>
      <c r="J224" s="70"/>
      <c r="K224" s="71"/>
      <c r="L224" s="71"/>
      <c r="M224" s="71"/>
      <c r="N224" s="71"/>
      <c r="O224" s="71"/>
      <c r="P224" s="71"/>
      <c r="Q224" s="72"/>
      <c r="R224" s="73"/>
      <c r="S224" s="65"/>
      <c r="T224" s="65"/>
      <c r="U224" s="65"/>
      <c r="V224" s="65"/>
      <c r="W224" s="65"/>
      <c r="X224" s="65"/>
      <c r="Y224" s="65"/>
      <c r="Z224" s="65"/>
      <c r="AA224" s="65"/>
      <c r="AB224" s="65"/>
      <c r="AC224" s="65"/>
      <c r="AD224" s="65"/>
      <c r="AE224" s="65"/>
      <c r="AF224" s="65"/>
      <c r="AG224" s="65"/>
    </row>
    <row r="225" spans="1:33" s="17" customFormat="1" ht="105.6" x14ac:dyDescent="0.25">
      <c r="A225" s="114">
        <f>IF(F225&lt;&gt;"",1+MAX($A$7:A224),"")</f>
        <v>152</v>
      </c>
      <c r="B225" s="76" t="s">
        <v>217</v>
      </c>
      <c r="C225" s="92" t="s">
        <v>219</v>
      </c>
      <c r="D225" s="92"/>
      <c r="E225" s="98" t="s">
        <v>203</v>
      </c>
      <c r="F225" s="68">
        <v>1</v>
      </c>
      <c r="G225" s="65"/>
      <c r="H225" s="68" t="s">
        <v>34</v>
      </c>
      <c r="I225" s="7">
        <v>0</v>
      </c>
      <c r="J225" s="8">
        <f t="shared" ref="J225" si="205">F225*(1+I225)</f>
        <v>1</v>
      </c>
      <c r="K225" s="41"/>
      <c r="L225" s="41">
        <f t="shared" ref="L225" si="206">K225*J225</f>
        <v>0</v>
      </c>
      <c r="M225" s="41"/>
      <c r="N225" s="41">
        <f t="shared" ref="N225" si="207">M225*J225</f>
        <v>0</v>
      </c>
      <c r="O225" s="41"/>
      <c r="P225" s="41">
        <f t="shared" ref="P225" si="208">O225*J225</f>
        <v>0</v>
      </c>
      <c r="Q225" s="42">
        <f t="shared" ref="Q225" si="209">(K225+M225+O225)*J225</f>
        <v>0</v>
      </c>
      <c r="R225" s="115"/>
      <c r="S225" s="65"/>
      <c r="T225" s="65"/>
      <c r="U225" s="65"/>
      <c r="V225" s="65"/>
      <c r="W225" s="65"/>
      <c r="X225" s="65"/>
      <c r="Y225" s="65"/>
      <c r="Z225" s="65"/>
      <c r="AA225" s="65"/>
      <c r="AB225" s="65"/>
      <c r="AC225" s="65"/>
      <c r="AD225" s="65"/>
      <c r="AE225" s="65"/>
      <c r="AF225" s="65"/>
      <c r="AG225" s="65"/>
    </row>
    <row r="226" spans="1:33" s="17" customFormat="1" ht="105.6" x14ac:dyDescent="0.25">
      <c r="A226" s="114">
        <f>IF(F226&lt;&gt;"",1+MAX($A$7:A225),"")</f>
        <v>153</v>
      </c>
      <c r="B226" s="76" t="s">
        <v>217</v>
      </c>
      <c r="C226" s="92" t="s">
        <v>219</v>
      </c>
      <c r="D226" s="92"/>
      <c r="E226" s="98" t="s">
        <v>204</v>
      </c>
      <c r="F226" s="68">
        <v>1</v>
      </c>
      <c r="G226" s="65"/>
      <c r="H226" s="68" t="s">
        <v>34</v>
      </c>
      <c r="I226" s="7">
        <v>0</v>
      </c>
      <c r="J226" s="8">
        <f t="shared" ref="J226:J241" si="210">F226*(1+I226)</f>
        <v>1</v>
      </c>
      <c r="K226" s="41"/>
      <c r="L226" s="41">
        <f t="shared" ref="L226:L241" si="211">K226*J226</f>
        <v>0</v>
      </c>
      <c r="M226" s="41"/>
      <c r="N226" s="41">
        <f t="shared" ref="N226:N241" si="212">M226*J226</f>
        <v>0</v>
      </c>
      <c r="O226" s="41"/>
      <c r="P226" s="41">
        <f t="shared" ref="P226:P241" si="213">O226*J226</f>
        <v>0</v>
      </c>
      <c r="Q226" s="42">
        <f t="shared" ref="Q226:Q241" si="214">(K226+M226+O226)*J226</f>
        <v>0</v>
      </c>
      <c r="R226" s="115"/>
      <c r="S226" s="65"/>
      <c r="T226" s="65"/>
      <c r="U226" s="65"/>
      <c r="V226" s="65"/>
      <c r="W226" s="65"/>
      <c r="X226" s="65"/>
      <c r="Y226" s="65"/>
      <c r="Z226" s="65"/>
      <c r="AA226" s="65"/>
      <c r="AB226" s="65"/>
      <c r="AC226" s="65"/>
      <c r="AD226" s="65"/>
      <c r="AE226" s="65"/>
      <c r="AF226" s="65"/>
      <c r="AG226" s="65"/>
    </row>
    <row r="227" spans="1:33" s="17" customFormat="1" ht="90.6" x14ac:dyDescent="0.25">
      <c r="A227" s="114">
        <f>IF(F227&lt;&gt;"",1+MAX($A$7:A226),"")</f>
        <v>154</v>
      </c>
      <c r="B227" s="76" t="s">
        <v>217</v>
      </c>
      <c r="C227" s="92" t="s">
        <v>219</v>
      </c>
      <c r="D227" s="92"/>
      <c r="E227" s="98" t="s">
        <v>205</v>
      </c>
      <c r="F227" s="68">
        <v>1</v>
      </c>
      <c r="G227" s="65"/>
      <c r="H227" s="68" t="s">
        <v>34</v>
      </c>
      <c r="I227" s="7">
        <v>0</v>
      </c>
      <c r="J227" s="8">
        <f t="shared" si="210"/>
        <v>1</v>
      </c>
      <c r="K227" s="41"/>
      <c r="L227" s="41">
        <f t="shared" si="211"/>
        <v>0</v>
      </c>
      <c r="M227" s="41"/>
      <c r="N227" s="41">
        <f t="shared" si="212"/>
        <v>0</v>
      </c>
      <c r="O227" s="41"/>
      <c r="P227" s="41">
        <f t="shared" si="213"/>
        <v>0</v>
      </c>
      <c r="Q227" s="42">
        <f t="shared" si="214"/>
        <v>0</v>
      </c>
      <c r="R227" s="115"/>
      <c r="S227" s="65"/>
      <c r="T227" s="65"/>
      <c r="U227" s="65"/>
      <c r="V227" s="65"/>
      <c r="W227" s="65"/>
      <c r="X227" s="65"/>
      <c r="Y227" s="65"/>
      <c r="Z227" s="65"/>
      <c r="AA227" s="65"/>
      <c r="AB227" s="65"/>
      <c r="AC227" s="65"/>
      <c r="AD227" s="65"/>
      <c r="AE227" s="65"/>
      <c r="AF227" s="65"/>
      <c r="AG227" s="65"/>
    </row>
    <row r="228" spans="1:33" s="17" customFormat="1" ht="30.6" x14ac:dyDescent="0.25">
      <c r="A228" s="114">
        <f>IF(F228&lt;&gt;"",1+MAX($A$7:A227),"")</f>
        <v>155</v>
      </c>
      <c r="B228" s="76" t="s">
        <v>218</v>
      </c>
      <c r="C228" s="92" t="s">
        <v>219</v>
      </c>
      <c r="D228" s="92"/>
      <c r="E228" s="98" t="s">
        <v>220</v>
      </c>
      <c r="F228" s="68">
        <v>1</v>
      </c>
      <c r="G228" s="65"/>
      <c r="H228" s="68" t="s">
        <v>35</v>
      </c>
      <c r="I228" s="7">
        <v>0</v>
      </c>
      <c r="J228" s="8">
        <f t="shared" si="210"/>
        <v>1</v>
      </c>
      <c r="K228" s="41"/>
      <c r="L228" s="41">
        <f t="shared" si="211"/>
        <v>0</v>
      </c>
      <c r="M228" s="41"/>
      <c r="N228" s="41">
        <f t="shared" si="212"/>
        <v>0</v>
      </c>
      <c r="O228" s="41"/>
      <c r="P228" s="41">
        <f t="shared" si="213"/>
        <v>0</v>
      </c>
      <c r="Q228" s="42">
        <f t="shared" si="214"/>
        <v>0</v>
      </c>
      <c r="R228" s="115"/>
      <c r="S228" s="65"/>
      <c r="T228" s="65"/>
      <c r="U228" s="65"/>
      <c r="V228" s="65"/>
      <c r="W228" s="65"/>
      <c r="X228" s="65"/>
      <c r="Y228" s="65"/>
      <c r="Z228" s="65"/>
      <c r="AA228" s="65"/>
      <c r="AB228" s="65"/>
      <c r="AC228" s="65"/>
      <c r="AD228" s="65"/>
      <c r="AE228" s="65"/>
      <c r="AF228" s="65"/>
      <c r="AG228" s="65"/>
    </row>
    <row r="229" spans="1:33" s="17" customFormat="1" x14ac:dyDescent="0.25">
      <c r="A229" s="114">
        <f>IF(F229&lt;&gt;"",1+MAX($A$7:A228),"")</f>
        <v>156</v>
      </c>
      <c r="B229" s="76" t="s">
        <v>218</v>
      </c>
      <c r="C229" s="92" t="s">
        <v>219</v>
      </c>
      <c r="D229" s="92"/>
      <c r="E229" s="98" t="s">
        <v>206</v>
      </c>
      <c r="F229" s="68">
        <v>3</v>
      </c>
      <c r="G229" s="65"/>
      <c r="H229" s="68" t="s">
        <v>35</v>
      </c>
      <c r="I229" s="7">
        <v>0</v>
      </c>
      <c r="J229" s="8">
        <f t="shared" si="210"/>
        <v>3</v>
      </c>
      <c r="K229" s="41"/>
      <c r="L229" s="41">
        <f t="shared" si="211"/>
        <v>0</v>
      </c>
      <c r="M229" s="41"/>
      <c r="N229" s="41">
        <f t="shared" si="212"/>
        <v>0</v>
      </c>
      <c r="O229" s="41"/>
      <c r="P229" s="41">
        <f t="shared" si="213"/>
        <v>0</v>
      </c>
      <c r="Q229" s="42">
        <f t="shared" si="214"/>
        <v>0</v>
      </c>
      <c r="R229" s="115"/>
      <c r="S229" s="65"/>
      <c r="T229" s="65"/>
      <c r="U229" s="65"/>
      <c r="V229" s="65"/>
      <c r="W229" s="65"/>
      <c r="X229" s="65"/>
      <c r="Y229" s="65"/>
      <c r="Z229" s="65"/>
      <c r="AA229" s="65"/>
      <c r="AB229" s="65"/>
      <c r="AC229" s="65"/>
      <c r="AD229" s="65"/>
      <c r="AE229" s="65"/>
      <c r="AF229" s="65"/>
      <c r="AG229" s="65"/>
    </row>
    <row r="230" spans="1:33" s="17" customFormat="1" x14ac:dyDescent="0.25">
      <c r="A230" s="114">
        <f>IF(F230&lt;&gt;"",1+MAX($A$7:A229),"")</f>
        <v>157</v>
      </c>
      <c r="B230" s="76" t="s">
        <v>218</v>
      </c>
      <c r="C230" s="92" t="s">
        <v>219</v>
      </c>
      <c r="D230" s="92"/>
      <c r="E230" s="98" t="s">
        <v>207</v>
      </c>
      <c r="F230" s="68">
        <v>2</v>
      </c>
      <c r="G230" s="65"/>
      <c r="H230" s="68" t="s">
        <v>35</v>
      </c>
      <c r="I230" s="7">
        <v>0</v>
      </c>
      <c r="J230" s="8">
        <f t="shared" si="210"/>
        <v>2</v>
      </c>
      <c r="K230" s="41"/>
      <c r="L230" s="41">
        <f t="shared" si="211"/>
        <v>0</v>
      </c>
      <c r="M230" s="41"/>
      <c r="N230" s="41">
        <f t="shared" si="212"/>
        <v>0</v>
      </c>
      <c r="O230" s="41"/>
      <c r="P230" s="41">
        <f t="shared" si="213"/>
        <v>0</v>
      </c>
      <c r="Q230" s="42">
        <f t="shared" si="214"/>
        <v>0</v>
      </c>
      <c r="R230" s="115"/>
      <c r="S230" s="65"/>
      <c r="T230" s="65"/>
      <c r="U230" s="65"/>
      <c r="V230" s="65"/>
      <c r="W230" s="65"/>
      <c r="X230" s="65"/>
      <c r="Y230" s="65"/>
      <c r="Z230" s="65"/>
      <c r="AA230" s="65"/>
      <c r="AB230" s="65"/>
      <c r="AC230" s="65"/>
      <c r="AD230" s="65"/>
      <c r="AE230" s="65"/>
      <c r="AF230" s="65"/>
      <c r="AG230" s="65"/>
    </row>
    <row r="231" spans="1:33" s="17" customFormat="1" x14ac:dyDescent="0.25">
      <c r="A231" s="114">
        <f>IF(F231&lt;&gt;"",1+MAX($A$7:A230),"")</f>
        <v>158</v>
      </c>
      <c r="B231" s="76" t="s">
        <v>218</v>
      </c>
      <c r="C231" s="92" t="s">
        <v>219</v>
      </c>
      <c r="D231" s="92"/>
      <c r="E231" s="98" t="s">
        <v>208</v>
      </c>
      <c r="F231" s="68">
        <v>3</v>
      </c>
      <c r="G231" s="65"/>
      <c r="H231" s="68" t="s">
        <v>35</v>
      </c>
      <c r="I231" s="7">
        <v>0</v>
      </c>
      <c r="J231" s="8">
        <f t="shared" si="210"/>
        <v>3</v>
      </c>
      <c r="K231" s="41"/>
      <c r="L231" s="41">
        <f t="shared" si="211"/>
        <v>0</v>
      </c>
      <c r="M231" s="41"/>
      <c r="N231" s="41">
        <f t="shared" si="212"/>
        <v>0</v>
      </c>
      <c r="O231" s="41"/>
      <c r="P231" s="41">
        <f t="shared" si="213"/>
        <v>0</v>
      </c>
      <c r="Q231" s="42">
        <f t="shared" si="214"/>
        <v>0</v>
      </c>
      <c r="R231" s="115"/>
      <c r="S231" s="65"/>
      <c r="T231" s="65"/>
      <c r="U231" s="65"/>
      <c r="V231" s="65"/>
      <c r="W231" s="65"/>
      <c r="X231" s="65"/>
      <c r="Y231" s="65"/>
      <c r="Z231" s="65"/>
      <c r="AA231" s="65"/>
      <c r="AB231" s="65"/>
      <c r="AC231" s="65"/>
      <c r="AD231" s="65"/>
      <c r="AE231" s="65"/>
      <c r="AF231" s="65"/>
      <c r="AG231" s="65"/>
    </row>
    <row r="232" spans="1:33" s="17" customFormat="1" x14ac:dyDescent="0.25">
      <c r="A232" s="114">
        <f>IF(F232&lt;&gt;"",1+MAX($A$7:A231),"")</f>
        <v>159</v>
      </c>
      <c r="B232" s="76" t="s">
        <v>218</v>
      </c>
      <c r="C232" s="92" t="s">
        <v>219</v>
      </c>
      <c r="D232" s="92"/>
      <c r="E232" s="98" t="s">
        <v>209</v>
      </c>
      <c r="F232" s="68">
        <v>2</v>
      </c>
      <c r="G232" s="65"/>
      <c r="H232" s="68" t="s">
        <v>35</v>
      </c>
      <c r="I232" s="7">
        <v>0</v>
      </c>
      <c r="J232" s="8">
        <f t="shared" si="210"/>
        <v>2</v>
      </c>
      <c r="K232" s="41"/>
      <c r="L232" s="41">
        <f t="shared" si="211"/>
        <v>0</v>
      </c>
      <c r="M232" s="41"/>
      <c r="N232" s="41">
        <f t="shared" si="212"/>
        <v>0</v>
      </c>
      <c r="O232" s="41"/>
      <c r="P232" s="41">
        <f t="shared" si="213"/>
        <v>0</v>
      </c>
      <c r="Q232" s="42">
        <f t="shared" si="214"/>
        <v>0</v>
      </c>
      <c r="R232" s="115"/>
      <c r="S232" s="65"/>
      <c r="T232" s="65"/>
      <c r="U232" s="65"/>
      <c r="V232" s="65"/>
      <c r="W232" s="65"/>
      <c r="X232" s="65"/>
      <c r="Y232" s="65"/>
      <c r="Z232" s="65"/>
      <c r="AA232" s="65"/>
      <c r="AB232" s="65"/>
      <c r="AC232" s="65"/>
      <c r="AD232" s="65"/>
      <c r="AE232" s="65"/>
      <c r="AF232" s="65"/>
      <c r="AG232" s="65"/>
    </row>
    <row r="233" spans="1:33" s="17" customFormat="1" x14ac:dyDescent="0.25">
      <c r="A233" s="114">
        <f>IF(F233&lt;&gt;"",1+MAX($A$7:A232),"")</f>
        <v>160</v>
      </c>
      <c r="B233" s="76" t="s">
        <v>218</v>
      </c>
      <c r="C233" s="92" t="s">
        <v>219</v>
      </c>
      <c r="D233" s="92"/>
      <c r="E233" s="98" t="s">
        <v>210</v>
      </c>
      <c r="F233" s="68">
        <v>1</v>
      </c>
      <c r="G233" s="65"/>
      <c r="H233" s="68" t="s">
        <v>35</v>
      </c>
      <c r="I233" s="7">
        <v>0</v>
      </c>
      <c r="J233" s="8">
        <f t="shared" si="210"/>
        <v>1</v>
      </c>
      <c r="K233" s="41"/>
      <c r="L233" s="41">
        <f t="shared" si="211"/>
        <v>0</v>
      </c>
      <c r="M233" s="41"/>
      <c r="N233" s="41">
        <f t="shared" si="212"/>
        <v>0</v>
      </c>
      <c r="O233" s="41"/>
      <c r="P233" s="41">
        <f t="shared" si="213"/>
        <v>0</v>
      </c>
      <c r="Q233" s="42">
        <f t="shared" si="214"/>
        <v>0</v>
      </c>
      <c r="R233" s="115"/>
      <c r="S233" s="65"/>
      <c r="T233" s="65"/>
      <c r="U233" s="65"/>
      <c r="V233" s="65"/>
      <c r="W233" s="65"/>
      <c r="X233" s="65"/>
      <c r="Y233" s="65"/>
      <c r="Z233" s="65"/>
      <c r="AA233" s="65"/>
      <c r="AB233" s="65"/>
      <c r="AC233" s="65"/>
      <c r="AD233" s="65"/>
      <c r="AE233" s="65"/>
      <c r="AF233" s="65"/>
      <c r="AG233" s="65"/>
    </row>
    <row r="234" spans="1:33" s="17" customFormat="1" x14ac:dyDescent="0.25">
      <c r="A234" s="114">
        <f>IF(F234&lt;&gt;"",1+MAX($A$7:A233),"")</f>
        <v>161</v>
      </c>
      <c r="B234" s="76" t="s">
        <v>218</v>
      </c>
      <c r="C234" s="92" t="s">
        <v>219</v>
      </c>
      <c r="D234" s="92"/>
      <c r="E234" s="98" t="s">
        <v>221</v>
      </c>
      <c r="F234" s="68">
        <v>1</v>
      </c>
      <c r="G234" s="65"/>
      <c r="H234" s="68" t="s">
        <v>35</v>
      </c>
      <c r="I234" s="7">
        <v>0</v>
      </c>
      <c r="J234" s="8">
        <f t="shared" si="210"/>
        <v>1</v>
      </c>
      <c r="K234" s="41"/>
      <c r="L234" s="41">
        <f t="shared" si="211"/>
        <v>0</v>
      </c>
      <c r="M234" s="41"/>
      <c r="N234" s="41">
        <f t="shared" si="212"/>
        <v>0</v>
      </c>
      <c r="O234" s="41"/>
      <c r="P234" s="41">
        <f t="shared" si="213"/>
        <v>0</v>
      </c>
      <c r="Q234" s="42">
        <f t="shared" si="214"/>
        <v>0</v>
      </c>
      <c r="R234" s="115"/>
      <c r="S234" s="65"/>
      <c r="T234" s="65"/>
      <c r="U234" s="65"/>
      <c r="V234" s="65"/>
      <c r="W234" s="65"/>
      <c r="X234" s="65"/>
      <c r="Y234" s="65"/>
      <c r="Z234" s="65"/>
      <c r="AA234" s="65"/>
      <c r="AB234" s="65"/>
      <c r="AC234" s="65"/>
      <c r="AD234" s="65"/>
      <c r="AE234" s="65"/>
      <c r="AF234" s="65"/>
      <c r="AG234" s="65"/>
    </row>
    <row r="235" spans="1:33" s="17" customFormat="1" x14ac:dyDescent="0.25">
      <c r="A235" s="114">
        <f>IF(F235&lt;&gt;"",1+MAX($A$7:A234),"")</f>
        <v>162</v>
      </c>
      <c r="B235" s="76" t="s">
        <v>218</v>
      </c>
      <c r="C235" s="92" t="s">
        <v>219</v>
      </c>
      <c r="D235" s="92"/>
      <c r="E235" s="98" t="s">
        <v>211</v>
      </c>
      <c r="F235" s="68">
        <v>1</v>
      </c>
      <c r="G235" s="65"/>
      <c r="H235" s="68" t="s">
        <v>35</v>
      </c>
      <c r="I235" s="7">
        <v>0</v>
      </c>
      <c r="J235" s="8">
        <f t="shared" si="210"/>
        <v>1</v>
      </c>
      <c r="K235" s="41"/>
      <c r="L235" s="41">
        <f t="shared" si="211"/>
        <v>0</v>
      </c>
      <c r="M235" s="41"/>
      <c r="N235" s="41">
        <f t="shared" si="212"/>
        <v>0</v>
      </c>
      <c r="O235" s="41"/>
      <c r="P235" s="41">
        <f t="shared" si="213"/>
        <v>0</v>
      </c>
      <c r="Q235" s="42">
        <f t="shared" si="214"/>
        <v>0</v>
      </c>
      <c r="R235" s="115"/>
      <c r="S235" s="65"/>
      <c r="T235" s="65"/>
      <c r="U235" s="65"/>
      <c r="V235" s="65"/>
      <c r="W235" s="65"/>
      <c r="X235" s="65"/>
      <c r="Y235" s="65"/>
      <c r="Z235" s="65"/>
      <c r="AA235" s="65"/>
      <c r="AB235" s="65"/>
      <c r="AC235" s="65"/>
      <c r="AD235" s="65"/>
      <c r="AE235" s="65"/>
      <c r="AF235" s="65"/>
      <c r="AG235" s="65"/>
    </row>
    <row r="236" spans="1:33" s="17" customFormat="1" x14ac:dyDescent="0.25">
      <c r="A236" s="114">
        <f>IF(F236&lt;&gt;"",1+MAX($A$7:A235),"")</f>
        <v>163</v>
      </c>
      <c r="B236" s="76" t="s">
        <v>218</v>
      </c>
      <c r="C236" s="92" t="s">
        <v>219</v>
      </c>
      <c r="D236" s="92"/>
      <c r="E236" s="98" t="s">
        <v>212</v>
      </c>
      <c r="F236" s="68">
        <v>1</v>
      </c>
      <c r="G236" s="65"/>
      <c r="H236" s="68" t="s">
        <v>35</v>
      </c>
      <c r="I236" s="7">
        <v>0</v>
      </c>
      <c r="J236" s="8">
        <f t="shared" si="210"/>
        <v>1</v>
      </c>
      <c r="K236" s="41"/>
      <c r="L236" s="41">
        <f t="shared" si="211"/>
        <v>0</v>
      </c>
      <c r="M236" s="41"/>
      <c r="N236" s="41">
        <f t="shared" si="212"/>
        <v>0</v>
      </c>
      <c r="O236" s="41"/>
      <c r="P236" s="41">
        <f t="shared" si="213"/>
        <v>0</v>
      </c>
      <c r="Q236" s="42">
        <f t="shared" si="214"/>
        <v>0</v>
      </c>
      <c r="R236" s="115"/>
      <c r="S236" s="65"/>
      <c r="T236" s="65"/>
      <c r="U236" s="65"/>
      <c r="V236" s="65"/>
      <c r="W236" s="65"/>
      <c r="X236" s="65"/>
      <c r="Y236" s="65"/>
      <c r="Z236" s="65"/>
      <c r="AA236" s="65"/>
      <c r="AB236" s="65"/>
      <c r="AC236" s="65"/>
      <c r="AD236" s="65"/>
      <c r="AE236" s="65"/>
      <c r="AF236" s="65"/>
      <c r="AG236" s="65"/>
    </row>
    <row r="237" spans="1:33" s="17" customFormat="1" x14ac:dyDescent="0.25">
      <c r="A237" s="114">
        <f>IF(F237&lt;&gt;"",1+MAX($A$7:A236),"")</f>
        <v>164</v>
      </c>
      <c r="B237" s="76" t="s">
        <v>218</v>
      </c>
      <c r="C237" s="92" t="s">
        <v>219</v>
      </c>
      <c r="D237" s="92"/>
      <c r="E237" s="98" t="s">
        <v>213</v>
      </c>
      <c r="F237" s="68">
        <v>1</v>
      </c>
      <c r="G237" s="65"/>
      <c r="H237" s="68" t="s">
        <v>35</v>
      </c>
      <c r="I237" s="7">
        <v>0</v>
      </c>
      <c r="J237" s="8">
        <f t="shared" si="210"/>
        <v>1</v>
      </c>
      <c r="K237" s="41"/>
      <c r="L237" s="41">
        <f t="shared" si="211"/>
        <v>0</v>
      </c>
      <c r="M237" s="41"/>
      <c r="N237" s="41">
        <f t="shared" si="212"/>
        <v>0</v>
      </c>
      <c r="O237" s="41"/>
      <c r="P237" s="41">
        <f t="shared" si="213"/>
        <v>0</v>
      </c>
      <c r="Q237" s="42">
        <f t="shared" si="214"/>
        <v>0</v>
      </c>
      <c r="R237" s="115"/>
      <c r="S237" s="65"/>
      <c r="T237" s="65"/>
      <c r="U237" s="65"/>
      <c r="V237" s="65"/>
      <c r="W237" s="65"/>
      <c r="X237" s="65"/>
      <c r="Y237" s="65"/>
      <c r="Z237" s="65"/>
      <c r="AA237" s="65"/>
      <c r="AB237" s="65"/>
      <c r="AC237" s="65"/>
      <c r="AD237" s="65"/>
      <c r="AE237" s="65"/>
      <c r="AF237" s="65"/>
      <c r="AG237" s="65"/>
    </row>
    <row r="238" spans="1:33" s="17" customFormat="1" x14ac:dyDescent="0.25">
      <c r="A238" s="114">
        <f>IF(F238&lt;&gt;"",1+MAX($A$7:A237),"")</f>
        <v>165</v>
      </c>
      <c r="B238" s="76" t="s">
        <v>218</v>
      </c>
      <c r="C238" s="92" t="s">
        <v>219</v>
      </c>
      <c r="D238" s="92"/>
      <c r="E238" s="98" t="s">
        <v>222</v>
      </c>
      <c r="F238" s="68">
        <v>1</v>
      </c>
      <c r="G238" s="65"/>
      <c r="H238" s="68" t="s">
        <v>35</v>
      </c>
      <c r="I238" s="7">
        <v>0</v>
      </c>
      <c r="J238" s="8">
        <f t="shared" si="210"/>
        <v>1</v>
      </c>
      <c r="K238" s="41"/>
      <c r="L238" s="41">
        <f t="shared" si="211"/>
        <v>0</v>
      </c>
      <c r="M238" s="41"/>
      <c r="N238" s="41">
        <f t="shared" si="212"/>
        <v>0</v>
      </c>
      <c r="O238" s="41"/>
      <c r="P238" s="41">
        <f t="shared" si="213"/>
        <v>0</v>
      </c>
      <c r="Q238" s="42">
        <f t="shared" si="214"/>
        <v>0</v>
      </c>
      <c r="R238" s="115"/>
      <c r="S238" s="65"/>
      <c r="T238" s="65"/>
      <c r="U238" s="65"/>
      <c r="V238" s="65"/>
      <c r="W238" s="65"/>
      <c r="X238" s="65"/>
      <c r="Y238" s="65"/>
      <c r="Z238" s="65"/>
      <c r="AA238" s="65"/>
      <c r="AB238" s="65"/>
      <c r="AC238" s="65"/>
      <c r="AD238" s="65"/>
      <c r="AE238" s="65"/>
      <c r="AF238" s="65"/>
      <c r="AG238" s="65"/>
    </row>
    <row r="239" spans="1:33" s="17" customFormat="1" x14ac:dyDescent="0.25">
      <c r="A239" s="114">
        <f>IF(F239&lt;&gt;"",1+MAX($A$7:A238),"")</f>
        <v>166</v>
      </c>
      <c r="B239" s="76" t="s">
        <v>218</v>
      </c>
      <c r="C239" s="92" t="s">
        <v>219</v>
      </c>
      <c r="D239" s="92"/>
      <c r="E239" s="98" t="s">
        <v>214</v>
      </c>
      <c r="F239" s="68">
        <v>4</v>
      </c>
      <c r="G239" s="65"/>
      <c r="H239" s="68" t="s">
        <v>35</v>
      </c>
      <c r="I239" s="7">
        <v>0</v>
      </c>
      <c r="J239" s="8">
        <f t="shared" si="210"/>
        <v>4</v>
      </c>
      <c r="K239" s="41"/>
      <c r="L239" s="41">
        <f t="shared" si="211"/>
        <v>0</v>
      </c>
      <c r="M239" s="41"/>
      <c r="N239" s="41">
        <f t="shared" si="212"/>
        <v>0</v>
      </c>
      <c r="O239" s="41"/>
      <c r="P239" s="41">
        <f t="shared" si="213"/>
        <v>0</v>
      </c>
      <c r="Q239" s="42">
        <f t="shared" si="214"/>
        <v>0</v>
      </c>
      <c r="R239" s="115"/>
      <c r="S239" s="65"/>
      <c r="T239" s="65"/>
      <c r="U239" s="65"/>
      <c r="V239" s="65"/>
      <c r="W239" s="65"/>
      <c r="X239" s="65"/>
      <c r="Y239" s="65"/>
      <c r="Z239" s="65"/>
      <c r="AA239" s="65"/>
      <c r="AB239" s="65"/>
      <c r="AC239" s="65"/>
      <c r="AD239" s="65"/>
      <c r="AE239" s="65"/>
      <c r="AF239" s="65"/>
      <c r="AG239" s="65"/>
    </row>
    <row r="240" spans="1:33" s="17" customFormat="1" x14ac:dyDescent="0.25">
      <c r="A240" s="114">
        <f>IF(F240&lt;&gt;"",1+MAX($A$7:A239),"")</f>
        <v>167</v>
      </c>
      <c r="B240" s="76" t="s">
        <v>218</v>
      </c>
      <c r="C240" s="92" t="s">
        <v>219</v>
      </c>
      <c r="D240" s="92"/>
      <c r="E240" s="98" t="s">
        <v>215</v>
      </c>
      <c r="F240" s="68">
        <v>1</v>
      </c>
      <c r="G240" s="65"/>
      <c r="H240" s="68" t="s">
        <v>35</v>
      </c>
      <c r="I240" s="7">
        <v>0</v>
      </c>
      <c r="J240" s="8">
        <f t="shared" si="210"/>
        <v>1</v>
      </c>
      <c r="K240" s="41"/>
      <c r="L240" s="41">
        <f t="shared" si="211"/>
        <v>0</v>
      </c>
      <c r="M240" s="41"/>
      <c r="N240" s="41">
        <f t="shared" si="212"/>
        <v>0</v>
      </c>
      <c r="O240" s="41"/>
      <c r="P240" s="41">
        <f t="shared" si="213"/>
        <v>0</v>
      </c>
      <c r="Q240" s="42">
        <f t="shared" si="214"/>
        <v>0</v>
      </c>
      <c r="R240" s="115"/>
      <c r="S240" s="65"/>
      <c r="T240" s="65"/>
      <c r="U240" s="65"/>
      <c r="V240" s="65"/>
      <c r="W240" s="65"/>
      <c r="X240" s="65"/>
      <c r="Y240" s="65"/>
      <c r="Z240" s="65"/>
      <c r="AA240" s="65"/>
      <c r="AB240" s="65"/>
      <c r="AC240" s="65"/>
      <c r="AD240" s="65"/>
      <c r="AE240" s="65"/>
      <c r="AF240" s="65"/>
      <c r="AG240" s="65"/>
    </row>
    <row r="241" spans="1:33" s="17" customFormat="1" x14ac:dyDescent="0.25">
      <c r="A241" s="114">
        <f>IF(F241&lt;&gt;"",1+MAX($A$7:A240),"")</f>
        <v>168</v>
      </c>
      <c r="B241" s="76" t="s">
        <v>218</v>
      </c>
      <c r="C241" s="92" t="s">
        <v>219</v>
      </c>
      <c r="D241" s="92"/>
      <c r="E241" s="98" t="s">
        <v>216</v>
      </c>
      <c r="F241" s="68">
        <v>1</v>
      </c>
      <c r="G241" s="65"/>
      <c r="H241" s="68" t="s">
        <v>35</v>
      </c>
      <c r="I241" s="7">
        <v>0</v>
      </c>
      <c r="J241" s="8">
        <f t="shared" si="210"/>
        <v>1</v>
      </c>
      <c r="K241" s="41"/>
      <c r="L241" s="41">
        <f t="shared" si="211"/>
        <v>0</v>
      </c>
      <c r="M241" s="41"/>
      <c r="N241" s="41">
        <f t="shared" si="212"/>
        <v>0</v>
      </c>
      <c r="O241" s="41"/>
      <c r="P241" s="41">
        <f t="shared" si="213"/>
        <v>0</v>
      </c>
      <c r="Q241" s="42">
        <f t="shared" si="214"/>
        <v>0</v>
      </c>
      <c r="R241" s="115"/>
      <c r="S241" s="65"/>
      <c r="T241" s="65"/>
      <c r="U241" s="65"/>
      <c r="V241" s="65"/>
      <c r="W241" s="65"/>
      <c r="X241" s="65"/>
      <c r="Y241" s="65"/>
      <c r="Z241" s="65"/>
      <c r="AA241" s="65"/>
      <c r="AB241" s="65"/>
      <c r="AC241" s="65"/>
      <c r="AD241" s="65"/>
      <c r="AE241" s="65"/>
      <c r="AF241" s="65"/>
      <c r="AG241" s="65"/>
    </row>
    <row r="242" spans="1:33" s="17" customFormat="1" x14ac:dyDescent="0.25">
      <c r="A242" s="114" t="str">
        <f>IF(F242&lt;&gt;"",1+MAX($A$7:A241),"")</f>
        <v/>
      </c>
      <c r="B242" s="76"/>
      <c r="C242" s="92"/>
      <c r="D242" s="92"/>
      <c r="E242" s="93"/>
      <c r="F242" s="77"/>
      <c r="G242" s="65"/>
      <c r="H242" s="68"/>
      <c r="I242" s="69"/>
      <c r="J242" s="70"/>
      <c r="K242" s="71"/>
      <c r="L242" s="71"/>
      <c r="M242" s="71"/>
      <c r="N242" s="71"/>
      <c r="O242" s="71"/>
      <c r="P242" s="71"/>
      <c r="Q242" s="72"/>
      <c r="R242" s="73"/>
      <c r="S242" s="65"/>
      <c r="T242" s="65"/>
      <c r="U242" s="65"/>
      <c r="V242" s="65"/>
      <c r="W242" s="65"/>
      <c r="X242" s="65"/>
      <c r="Y242" s="65"/>
      <c r="Z242" s="65"/>
      <c r="AA242" s="65"/>
      <c r="AB242" s="65"/>
      <c r="AC242" s="65"/>
      <c r="AD242" s="65"/>
      <c r="AE242" s="65"/>
      <c r="AF242" s="65"/>
      <c r="AG242" s="65"/>
    </row>
    <row r="243" spans="1:33" s="198" customFormat="1" ht="15.6" x14ac:dyDescent="0.25">
      <c r="A243" s="196" t="str">
        <f>IF(F243&lt;&gt;"",1+MAX($A$7:A242),"")</f>
        <v/>
      </c>
      <c r="B243" s="197"/>
      <c r="C243" s="197"/>
      <c r="D243" s="197"/>
      <c r="E243" s="197" t="s">
        <v>48</v>
      </c>
      <c r="F243" s="197"/>
      <c r="H243" s="197"/>
      <c r="I243" s="197"/>
      <c r="J243" s="197"/>
      <c r="K243" s="197"/>
      <c r="L243" s="197"/>
      <c r="M243" s="197"/>
      <c r="N243" s="197"/>
      <c r="O243" s="197"/>
      <c r="P243" s="197"/>
      <c r="Q243" s="197"/>
      <c r="R243" s="195">
        <f>SUM(Q244:Q394)</f>
        <v>0</v>
      </c>
    </row>
    <row r="244" spans="1:33" s="17" customFormat="1" x14ac:dyDescent="0.25">
      <c r="A244" s="114" t="str">
        <f>IF(F244&lt;&gt;"",1+MAX($A$7:A243),"")</f>
        <v/>
      </c>
      <c r="B244" s="76"/>
      <c r="C244" s="92"/>
      <c r="D244" s="92"/>
      <c r="E244" s="95"/>
      <c r="F244" s="77"/>
      <c r="H244" s="68"/>
      <c r="I244" s="7"/>
      <c r="J244" s="8"/>
      <c r="K244" s="41"/>
      <c r="L244" s="41"/>
      <c r="M244" s="41"/>
      <c r="N244" s="41"/>
      <c r="O244" s="41"/>
      <c r="P244" s="41"/>
      <c r="Q244" s="42"/>
      <c r="R244" s="115"/>
    </row>
    <row r="245" spans="1:33" s="17" customFormat="1" x14ac:dyDescent="0.25">
      <c r="A245" s="114" t="str">
        <f>IF(F245&lt;&gt;"",1+MAX($A$7:A244),"")</f>
        <v/>
      </c>
      <c r="B245" s="76"/>
      <c r="C245" s="92"/>
      <c r="D245" s="67" t="s">
        <v>70</v>
      </c>
      <c r="E245" s="93" t="s">
        <v>71</v>
      </c>
      <c r="F245" s="77"/>
      <c r="H245" s="68"/>
      <c r="I245" s="7"/>
      <c r="J245" s="8"/>
      <c r="K245" s="41"/>
      <c r="L245" s="41"/>
      <c r="M245" s="41"/>
      <c r="N245" s="41"/>
      <c r="O245" s="41"/>
      <c r="P245" s="41"/>
      <c r="Q245" s="42"/>
      <c r="R245" s="115"/>
    </row>
    <row r="246" spans="1:33" s="17" customFormat="1" x14ac:dyDescent="0.25">
      <c r="A246" s="114" t="str">
        <f>IF(F246&lt;&gt;"",1+MAX($A$7:A245),"")</f>
        <v/>
      </c>
      <c r="B246" s="178"/>
      <c r="C246" s="75"/>
      <c r="D246" s="75"/>
      <c r="E246" s="142" t="s">
        <v>650</v>
      </c>
      <c r="F246" s="68"/>
      <c r="G246" s="65"/>
      <c r="H246" s="68"/>
      <c r="I246" s="69"/>
      <c r="J246" s="70"/>
      <c r="K246" s="71"/>
      <c r="L246" s="71"/>
      <c r="M246" s="71"/>
      <c r="N246" s="41"/>
      <c r="O246" s="71"/>
      <c r="P246" s="71"/>
      <c r="Q246" s="72"/>
      <c r="R246" s="73"/>
      <c r="S246" s="65"/>
      <c r="T246" s="65"/>
      <c r="U246" s="65"/>
      <c r="V246" s="65"/>
      <c r="W246" s="65"/>
      <c r="X246" s="65"/>
      <c r="Y246" s="65"/>
      <c r="Z246" s="65"/>
      <c r="AA246" s="65"/>
      <c r="AB246" s="65"/>
      <c r="AC246" s="65"/>
      <c r="AD246" s="65"/>
      <c r="AE246" s="65"/>
      <c r="AF246" s="65"/>
      <c r="AG246" s="65"/>
    </row>
    <row r="247" spans="1:33" s="17" customFormat="1" x14ac:dyDescent="0.25">
      <c r="A247" s="114" t="str">
        <f>IF(F247&lt;&gt;"",1+MAX($A$7:A246),"")</f>
        <v/>
      </c>
      <c r="B247" s="178"/>
      <c r="C247" s="75"/>
      <c r="D247" s="75"/>
      <c r="E247" s="138" t="s">
        <v>651</v>
      </c>
      <c r="F247" s="68"/>
      <c r="G247" s="65"/>
      <c r="H247" s="68"/>
      <c r="I247" s="69"/>
      <c r="J247" s="70"/>
      <c r="K247" s="71"/>
      <c r="L247" s="71"/>
      <c r="M247" s="71"/>
      <c r="N247" s="41"/>
      <c r="O247" s="71"/>
      <c r="P247" s="71"/>
      <c r="Q247" s="72"/>
      <c r="R247" s="73"/>
      <c r="S247" s="65"/>
      <c r="T247" s="65"/>
      <c r="U247" s="65"/>
      <c r="V247" s="65"/>
      <c r="W247" s="65"/>
      <c r="X247" s="65"/>
      <c r="Y247" s="65"/>
      <c r="Z247" s="65"/>
      <c r="AA247" s="65"/>
      <c r="AB247" s="65"/>
      <c r="AC247" s="65"/>
      <c r="AD247" s="65"/>
      <c r="AE247" s="65"/>
      <c r="AF247" s="65"/>
      <c r="AG247" s="65"/>
    </row>
    <row r="248" spans="1:33" s="17" customFormat="1" x14ac:dyDescent="0.25">
      <c r="A248" s="114" t="str">
        <f>IF(F248&lt;&gt;"",1+MAX($A$7:A247),"")</f>
        <v/>
      </c>
      <c r="B248" s="178"/>
      <c r="C248" s="75"/>
      <c r="D248" s="75"/>
      <c r="E248" s="140" t="s">
        <v>652</v>
      </c>
      <c r="F248" s="68"/>
      <c r="G248" s="65"/>
      <c r="H248" s="68"/>
      <c r="I248" s="69"/>
      <c r="J248" s="70"/>
      <c r="K248" s="71"/>
      <c r="L248" s="71"/>
      <c r="M248" s="71"/>
      <c r="N248" s="41"/>
      <c r="O248" s="71"/>
      <c r="P248" s="71"/>
      <c r="Q248" s="72"/>
      <c r="R248" s="73"/>
      <c r="S248" s="65"/>
      <c r="T248" s="65"/>
      <c r="U248" s="65"/>
      <c r="V248" s="65"/>
      <c r="W248" s="65"/>
      <c r="X248" s="65"/>
      <c r="Y248" s="65"/>
      <c r="Z248" s="65"/>
      <c r="AA248" s="65"/>
      <c r="AB248" s="65"/>
      <c r="AC248" s="65"/>
      <c r="AD248" s="65"/>
      <c r="AE248" s="65"/>
      <c r="AF248" s="65"/>
      <c r="AG248" s="65"/>
    </row>
    <row r="249" spans="1:33" s="17" customFormat="1" x14ac:dyDescent="0.25">
      <c r="A249" s="114">
        <f>IF(F249&lt;&gt;"",1+MAX($A$7:A248),"")</f>
        <v>169</v>
      </c>
      <c r="B249" s="244" t="s">
        <v>755</v>
      </c>
      <c r="C249" s="67"/>
      <c r="D249" s="67"/>
      <c r="E249" s="98" t="s">
        <v>653</v>
      </c>
      <c r="F249" s="68">
        <v>191</v>
      </c>
      <c r="G249" s="65"/>
      <c r="H249" s="68" t="s">
        <v>40</v>
      </c>
      <c r="I249" s="69">
        <v>0</v>
      </c>
      <c r="J249" s="70">
        <f t="shared" ref="J249:J310" si="215">F249*(1+I249)</f>
        <v>191</v>
      </c>
      <c r="K249" s="71"/>
      <c r="L249" s="71">
        <f t="shared" ref="L249:L310" si="216">K249*J249</f>
        <v>0</v>
      </c>
      <c r="M249" s="71"/>
      <c r="N249" s="41">
        <f t="shared" ref="N249:N310" si="217">M249*J249</f>
        <v>0</v>
      </c>
      <c r="O249" s="71"/>
      <c r="P249" s="71">
        <f t="shared" ref="P249:P310" si="218">O249*J249</f>
        <v>0</v>
      </c>
      <c r="Q249" s="72">
        <f t="shared" ref="Q249:Q310" si="219">(K249+O249)*J249</f>
        <v>0</v>
      </c>
      <c r="R249" s="73"/>
      <c r="S249" s="65"/>
      <c r="T249" s="65"/>
      <c r="U249" s="65"/>
      <c r="V249" s="65"/>
      <c r="W249" s="65"/>
      <c r="X249" s="65"/>
      <c r="Y249" s="65"/>
      <c r="Z249" s="65"/>
      <c r="AA249" s="65"/>
      <c r="AB249" s="65"/>
      <c r="AC249" s="65"/>
      <c r="AD249" s="65"/>
      <c r="AE249" s="65"/>
      <c r="AF249" s="65"/>
      <c r="AG249" s="65"/>
    </row>
    <row r="250" spans="1:33" s="17" customFormat="1" x14ac:dyDescent="0.25">
      <c r="A250" s="114">
        <f>IF(F250&lt;&gt;"",1+MAX($A$7:A249),"")</f>
        <v>170</v>
      </c>
      <c r="B250" s="245"/>
      <c r="C250" s="173"/>
      <c r="D250" s="78"/>
      <c r="E250" s="98" t="s">
        <v>654</v>
      </c>
      <c r="F250" s="68">
        <v>27</v>
      </c>
      <c r="G250" s="65"/>
      <c r="H250" s="68" t="s">
        <v>40</v>
      </c>
      <c r="I250" s="69">
        <v>0</v>
      </c>
      <c r="J250" s="70">
        <f t="shared" si="215"/>
        <v>27</v>
      </c>
      <c r="K250" s="71"/>
      <c r="L250" s="71">
        <f t="shared" si="216"/>
        <v>0</v>
      </c>
      <c r="M250" s="71"/>
      <c r="N250" s="41">
        <f t="shared" si="217"/>
        <v>0</v>
      </c>
      <c r="O250" s="71"/>
      <c r="P250" s="71">
        <f t="shared" si="218"/>
        <v>0</v>
      </c>
      <c r="Q250" s="72">
        <f t="shared" si="219"/>
        <v>0</v>
      </c>
      <c r="R250" s="73"/>
      <c r="S250" s="65"/>
      <c r="T250" s="65"/>
      <c r="U250" s="65"/>
      <c r="V250" s="65"/>
      <c r="W250" s="65"/>
      <c r="X250" s="65"/>
      <c r="Y250" s="65"/>
      <c r="Z250" s="65"/>
      <c r="AA250" s="65"/>
      <c r="AB250" s="65"/>
      <c r="AC250" s="65"/>
      <c r="AD250" s="65"/>
      <c r="AE250" s="65"/>
      <c r="AF250" s="65"/>
      <c r="AG250" s="65"/>
    </row>
    <row r="251" spans="1:33" s="17" customFormat="1" x14ac:dyDescent="0.25">
      <c r="A251" s="114">
        <f>IF(F251&lt;&gt;"",1+MAX($A$7:A250),"")</f>
        <v>171</v>
      </c>
      <c r="B251" s="245"/>
      <c r="C251" s="174"/>
      <c r="D251" s="79"/>
      <c r="E251" s="98" t="s">
        <v>655</v>
      </c>
      <c r="F251" s="68">
        <v>26</v>
      </c>
      <c r="G251" s="65"/>
      <c r="H251" s="68" t="s">
        <v>40</v>
      </c>
      <c r="I251" s="69">
        <v>0</v>
      </c>
      <c r="J251" s="70">
        <f t="shared" si="215"/>
        <v>26</v>
      </c>
      <c r="K251" s="71"/>
      <c r="L251" s="71">
        <f t="shared" si="216"/>
        <v>0</v>
      </c>
      <c r="M251" s="71"/>
      <c r="N251" s="41">
        <f t="shared" si="217"/>
        <v>0</v>
      </c>
      <c r="O251" s="71"/>
      <c r="P251" s="71">
        <f t="shared" si="218"/>
        <v>0</v>
      </c>
      <c r="Q251" s="72">
        <f t="shared" si="219"/>
        <v>0</v>
      </c>
      <c r="R251" s="73"/>
      <c r="S251" s="65"/>
      <c r="T251" s="65"/>
      <c r="U251" s="65"/>
      <c r="V251" s="65"/>
      <c r="W251" s="65"/>
      <c r="X251" s="65"/>
      <c r="Y251" s="65"/>
      <c r="Z251" s="65"/>
      <c r="AA251" s="65"/>
      <c r="AB251" s="65"/>
      <c r="AC251" s="65"/>
      <c r="AD251" s="65"/>
      <c r="AE251" s="65"/>
      <c r="AF251" s="65"/>
      <c r="AG251" s="65"/>
    </row>
    <row r="252" spans="1:33" s="17" customFormat="1" x14ac:dyDescent="0.25">
      <c r="A252" s="114" t="str">
        <f>IF(F252&lt;&gt;"",1+MAX($A$7:A251),"")</f>
        <v/>
      </c>
      <c r="B252" s="245"/>
      <c r="C252" s="80"/>
      <c r="D252" s="80"/>
      <c r="E252" s="139" t="s">
        <v>239</v>
      </c>
      <c r="F252" s="68"/>
      <c r="G252" s="65"/>
      <c r="H252" s="68"/>
      <c r="I252" s="69"/>
      <c r="J252" s="70"/>
      <c r="K252" s="71"/>
      <c r="L252" s="71"/>
      <c r="M252" s="71"/>
      <c r="N252" s="41"/>
      <c r="O252" s="71"/>
      <c r="P252" s="71"/>
      <c r="Q252" s="72"/>
      <c r="R252" s="73"/>
      <c r="S252" s="65"/>
      <c r="T252" s="65"/>
      <c r="U252" s="65"/>
      <c r="V252" s="65"/>
      <c r="W252" s="65"/>
      <c r="X252" s="65"/>
      <c r="Y252" s="65"/>
      <c r="Z252" s="65"/>
      <c r="AA252" s="65"/>
      <c r="AB252" s="65"/>
      <c r="AC252" s="65"/>
      <c r="AD252" s="65"/>
      <c r="AE252" s="65"/>
      <c r="AF252" s="65"/>
      <c r="AG252" s="65"/>
    </row>
    <row r="253" spans="1:33" s="17" customFormat="1" x14ac:dyDescent="0.25">
      <c r="A253" s="114">
        <f>IF(F253&lt;&gt;"",1+MAX($A$7:A252),"")</f>
        <v>172</v>
      </c>
      <c r="B253" s="245"/>
      <c r="C253" s="80"/>
      <c r="D253" s="80"/>
      <c r="E253" s="98" t="s">
        <v>656</v>
      </c>
      <c r="F253" s="68">
        <v>2</v>
      </c>
      <c r="G253" s="65"/>
      <c r="H253" s="68" t="s">
        <v>35</v>
      </c>
      <c r="I253" s="69">
        <v>0</v>
      </c>
      <c r="J253" s="70">
        <f t="shared" si="215"/>
        <v>2</v>
      </c>
      <c r="K253" s="71"/>
      <c r="L253" s="71">
        <f t="shared" si="216"/>
        <v>0</v>
      </c>
      <c r="M253" s="71"/>
      <c r="N253" s="41">
        <f t="shared" si="217"/>
        <v>0</v>
      </c>
      <c r="O253" s="71"/>
      <c r="P253" s="71">
        <f t="shared" si="218"/>
        <v>0</v>
      </c>
      <c r="Q253" s="72">
        <f t="shared" si="219"/>
        <v>0</v>
      </c>
      <c r="R253" s="73"/>
      <c r="S253" s="65"/>
      <c r="T253" s="65"/>
      <c r="U253" s="65"/>
      <c r="V253" s="65"/>
      <c r="W253" s="65"/>
      <c r="X253" s="65"/>
      <c r="Y253" s="65"/>
      <c r="Z253" s="65"/>
      <c r="AA253" s="65"/>
      <c r="AB253" s="65"/>
      <c r="AC253" s="65"/>
      <c r="AD253" s="65"/>
      <c r="AE253" s="65"/>
      <c r="AF253" s="65"/>
      <c r="AG253" s="65"/>
    </row>
    <row r="254" spans="1:33" s="17" customFormat="1" x14ac:dyDescent="0.25">
      <c r="A254" s="114">
        <f>IF(F254&lt;&gt;"",1+MAX($A$7:A253),"")</f>
        <v>173</v>
      </c>
      <c r="B254" s="245"/>
      <c r="C254" s="173"/>
      <c r="D254" s="78"/>
      <c r="E254" s="98" t="s">
        <v>657</v>
      </c>
      <c r="F254" s="68">
        <v>1</v>
      </c>
      <c r="G254" s="65"/>
      <c r="H254" s="68" t="s">
        <v>35</v>
      </c>
      <c r="I254" s="69">
        <v>0</v>
      </c>
      <c r="J254" s="70">
        <f t="shared" si="215"/>
        <v>1</v>
      </c>
      <c r="K254" s="71"/>
      <c r="L254" s="71">
        <f t="shared" si="216"/>
        <v>0</v>
      </c>
      <c r="M254" s="71"/>
      <c r="N254" s="41">
        <f t="shared" si="217"/>
        <v>0</v>
      </c>
      <c r="O254" s="71"/>
      <c r="P254" s="71">
        <f t="shared" si="218"/>
        <v>0</v>
      </c>
      <c r="Q254" s="72">
        <f t="shared" si="219"/>
        <v>0</v>
      </c>
      <c r="R254" s="73"/>
      <c r="S254" s="65"/>
      <c r="T254" s="65"/>
      <c r="U254" s="65"/>
      <c r="V254" s="65"/>
      <c r="W254" s="65"/>
      <c r="X254" s="65"/>
      <c r="Y254" s="65"/>
      <c r="Z254" s="65"/>
      <c r="AA254" s="65"/>
      <c r="AB254" s="65"/>
      <c r="AC254" s="65"/>
      <c r="AD254" s="65"/>
      <c r="AE254" s="65"/>
      <c r="AF254" s="65"/>
      <c r="AG254" s="65"/>
    </row>
    <row r="255" spans="1:33" s="17" customFormat="1" x14ac:dyDescent="0.25">
      <c r="A255" s="114">
        <f>IF(F255&lt;&gt;"",1+MAX($A$7:A254),"")</f>
        <v>174</v>
      </c>
      <c r="B255" s="245"/>
      <c r="C255" s="173"/>
      <c r="D255" s="78"/>
      <c r="E255" s="98" t="s">
        <v>658</v>
      </c>
      <c r="F255" s="68">
        <v>9</v>
      </c>
      <c r="G255" s="65"/>
      <c r="H255" s="68" t="s">
        <v>35</v>
      </c>
      <c r="I255" s="69">
        <v>0</v>
      </c>
      <c r="J255" s="70">
        <f t="shared" si="215"/>
        <v>9</v>
      </c>
      <c r="K255" s="71"/>
      <c r="L255" s="71">
        <f t="shared" si="216"/>
        <v>0</v>
      </c>
      <c r="M255" s="71"/>
      <c r="N255" s="41">
        <f t="shared" si="217"/>
        <v>0</v>
      </c>
      <c r="O255" s="71"/>
      <c r="P255" s="71">
        <f t="shared" si="218"/>
        <v>0</v>
      </c>
      <c r="Q255" s="72">
        <f t="shared" si="219"/>
        <v>0</v>
      </c>
      <c r="R255" s="73"/>
      <c r="S255" s="65"/>
      <c r="T255" s="65"/>
      <c r="U255" s="65"/>
      <c r="V255" s="65"/>
      <c r="W255" s="65"/>
      <c r="X255" s="65"/>
      <c r="Y255" s="65"/>
      <c r="Z255" s="65"/>
      <c r="AA255" s="65"/>
      <c r="AB255" s="65"/>
      <c r="AC255" s="65"/>
      <c r="AD255" s="65"/>
      <c r="AE255" s="65"/>
      <c r="AF255" s="65"/>
      <c r="AG255" s="65"/>
    </row>
    <row r="256" spans="1:33" s="17" customFormat="1" x14ac:dyDescent="0.25">
      <c r="A256" s="114">
        <f>IF(F256&lt;&gt;"",1+MAX($A$7:A255),"")</f>
        <v>175</v>
      </c>
      <c r="B256" s="245"/>
      <c r="C256" s="75"/>
      <c r="D256" s="75"/>
      <c r="E256" s="98" t="s">
        <v>659</v>
      </c>
      <c r="F256" s="68">
        <v>1</v>
      </c>
      <c r="G256" s="65"/>
      <c r="H256" s="68" t="s">
        <v>35</v>
      </c>
      <c r="I256" s="69">
        <v>0</v>
      </c>
      <c r="J256" s="70">
        <f t="shared" si="215"/>
        <v>1</v>
      </c>
      <c r="K256" s="71"/>
      <c r="L256" s="71">
        <f t="shared" si="216"/>
        <v>0</v>
      </c>
      <c r="M256" s="71"/>
      <c r="N256" s="41">
        <f t="shared" si="217"/>
        <v>0</v>
      </c>
      <c r="O256" s="71"/>
      <c r="P256" s="71">
        <f t="shared" si="218"/>
        <v>0</v>
      </c>
      <c r="Q256" s="72">
        <f t="shared" si="219"/>
        <v>0</v>
      </c>
      <c r="R256" s="73"/>
      <c r="S256" s="65"/>
      <c r="T256" s="65"/>
      <c r="U256" s="65"/>
      <c r="V256" s="65"/>
      <c r="W256" s="65"/>
      <c r="X256" s="65"/>
      <c r="Y256" s="65"/>
      <c r="Z256" s="65"/>
      <c r="AA256" s="65"/>
      <c r="AB256" s="65"/>
      <c r="AC256" s="65"/>
      <c r="AD256" s="65"/>
      <c r="AE256" s="65"/>
      <c r="AF256" s="65"/>
      <c r="AG256" s="65"/>
    </row>
    <row r="257" spans="1:33" s="17" customFormat="1" x14ac:dyDescent="0.25">
      <c r="A257" s="114">
        <f>IF(F257&lt;&gt;"",1+MAX($A$7:A256),"")</f>
        <v>176</v>
      </c>
      <c r="B257" s="245"/>
      <c r="C257" s="75"/>
      <c r="D257" s="75"/>
      <c r="E257" s="98" t="s">
        <v>660</v>
      </c>
      <c r="F257" s="68">
        <v>2</v>
      </c>
      <c r="G257" s="65"/>
      <c r="H257" s="68" t="s">
        <v>35</v>
      </c>
      <c r="I257" s="69">
        <v>0</v>
      </c>
      <c r="J257" s="70">
        <f t="shared" si="215"/>
        <v>2</v>
      </c>
      <c r="K257" s="71"/>
      <c r="L257" s="71">
        <f t="shared" si="216"/>
        <v>0</v>
      </c>
      <c r="M257" s="71"/>
      <c r="N257" s="41">
        <f t="shared" si="217"/>
        <v>0</v>
      </c>
      <c r="O257" s="71"/>
      <c r="P257" s="71">
        <f t="shared" si="218"/>
        <v>0</v>
      </c>
      <c r="Q257" s="72">
        <f t="shared" si="219"/>
        <v>0</v>
      </c>
      <c r="R257" s="73"/>
      <c r="S257" s="65"/>
      <c r="T257" s="65"/>
      <c r="U257" s="65"/>
      <c r="V257" s="65"/>
      <c r="W257" s="65"/>
      <c r="X257" s="65"/>
      <c r="Y257" s="65"/>
      <c r="Z257" s="65"/>
      <c r="AA257" s="65"/>
      <c r="AB257" s="65"/>
      <c r="AC257" s="65"/>
      <c r="AD257" s="65"/>
      <c r="AE257" s="65"/>
      <c r="AF257" s="65"/>
      <c r="AG257" s="65"/>
    </row>
    <row r="258" spans="1:33" s="17" customFormat="1" x14ac:dyDescent="0.25">
      <c r="A258" s="114">
        <f>IF(F258&lt;&gt;"",1+MAX($A$7:A257),"")</f>
        <v>177</v>
      </c>
      <c r="B258" s="245"/>
      <c r="C258" s="75"/>
      <c r="D258" s="75"/>
      <c r="E258" s="98" t="s">
        <v>661</v>
      </c>
      <c r="F258" s="68">
        <v>1</v>
      </c>
      <c r="G258" s="65"/>
      <c r="H258" s="68" t="s">
        <v>35</v>
      </c>
      <c r="I258" s="69">
        <v>0</v>
      </c>
      <c r="J258" s="70">
        <f t="shared" si="215"/>
        <v>1</v>
      </c>
      <c r="K258" s="71"/>
      <c r="L258" s="71">
        <f t="shared" si="216"/>
        <v>0</v>
      </c>
      <c r="M258" s="71"/>
      <c r="N258" s="41">
        <f t="shared" si="217"/>
        <v>0</v>
      </c>
      <c r="O258" s="71"/>
      <c r="P258" s="71">
        <f t="shared" si="218"/>
        <v>0</v>
      </c>
      <c r="Q258" s="72">
        <f t="shared" si="219"/>
        <v>0</v>
      </c>
      <c r="R258" s="73"/>
      <c r="S258" s="65"/>
      <c r="T258" s="65"/>
      <c r="U258" s="65"/>
      <c r="V258" s="65"/>
      <c r="W258" s="65"/>
      <c r="X258" s="65"/>
      <c r="Y258" s="65"/>
      <c r="Z258" s="65"/>
      <c r="AA258" s="65"/>
      <c r="AB258" s="65"/>
      <c r="AC258" s="65"/>
      <c r="AD258" s="65"/>
      <c r="AE258" s="65"/>
      <c r="AF258" s="65"/>
      <c r="AG258" s="65"/>
    </row>
    <row r="259" spans="1:33" s="17" customFormat="1" x14ac:dyDescent="0.25">
      <c r="A259" s="114">
        <f>IF(F259&lt;&gt;"",1+MAX($A$7:A258),"")</f>
        <v>178</v>
      </c>
      <c r="B259" s="245"/>
      <c r="C259" s="67"/>
      <c r="D259" s="67"/>
      <c r="E259" s="98" t="s">
        <v>662</v>
      </c>
      <c r="F259" s="68">
        <v>1</v>
      </c>
      <c r="G259" s="65"/>
      <c r="H259" s="68" t="s">
        <v>35</v>
      </c>
      <c r="I259" s="69">
        <v>0</v>
      </c>
      <c r="J259" s="70">
        <f t="shared" si="215"/>
        <v>1</v>
      </c>
      <c r="K259" s="71"/>
      <c r="L259" s="71">
        <f t="shared" si="216"/>
        <v>0</v>
      </c>
      <c r="M259" s="71"/>
      <c r="N259" s="41">
        <f t="shared" si="217"/>
        <v>0</v>
      </c>
      <c r="O259" s="71"/>
      <c r="P259" s="71">
        <f t="shared" si="218"/>
        <v>0</v>
      </c>
      <c r="Q259" s="72">
        <f t="shared" si="219"/>
        <v>0</v>
      </c>
      <c r="R259" s="73"/>
      <c r="S259" s="65"/>
      <c r="T259" s="65"/>
      <c r="U259" s="65"/>
      <c r="V259" s="65"/>
      <c r="W259" s="65"/>
      <c r="X259" s="65"/>
      <c r="Y259" s="65"/>
      <c r="Z259" s="65"/>
      <c r="AA259" s="65"/>
      <c r="AB259" s="65"/>
      <c r="AC259" s="65"/>
      <c r="AD259" s="65"/>
      <c r="AE259" s="65"/>
      <c r="AF259" s="65"/>
      <c r="AG259" s="65"/>
    </row>
    <row r="260" spans="1:33" s="17" customFormat="1" x14ac:dyDescent="0.25">
      <c r="A260" s="114">
        <f>IF(F260&lt;&gt;"",1+MAX($A$7:A259),"")</f>
        <v>179</v>
      </c>
      <c r="B260" s="245"/>
      <c r="C260" s="173"/>
      <c r="D260" s="78"/>
      <c r="E260" s="98" t="s">
        <v>663</v>
      </c>
      <c r="F260" s="68">
        <v>1</v>
      </c>
      <c r="G260" s="65"/>
      <c r="H260" s="68" t="s">
        <v>35</v>
      </c>
      <c r="I260" s="69">
        <v>0</v>
      </c>
      <c r="J260" s="70">
        <f t="shared" si="215"/>
        <v>1</v>
      </c>
      <c r="K260" s="71"/>
      <c r="L260" s="71">
        <f t="shared" si="216"/>
        <v>0</v>
      </c>
      <c r="M260" s="71"/>
      <c r="N260" s="41">
        <f t="shared" si="217"/>
        <v>0</v>
      </c>
      <c r="O260" s="71"/>
      <c r="P260" s="71">
        <f t="shared" si="218"/>
        <v>0</v>
      </c>
      <c r="Q260" s="72">
        <f t="shared" si="219"/>
        <v>0</v>
      </c>
      <c r="R260" s="73"/>
      <c r="S260" s="65"/>
      <c r="T260" s="65"/>
      <c r="U260" s="65"/>
      <c r="V260" s="65"/>
      <c r="W260" s="65"/>
      <c r="X260" s="65"/>
      <c r="Y260" s="65"/>
      <c r="Z260" s="65"/>
      <c r="AA260" s="65"/>
      <c r="AB260" s="65"/>
      <c r="AC260" s="65"/>
      <c r="AD260" s="65"/>
      <c r="AE260" s="65"/>
      <c r="AF260" s="65"/>
      <c r="AG260" s="65"/>
    </row>
    <row r="261" spans="1:33" s="17" customFormat="1" ht="45" x14ac:dyDescent="0.25">
      <c r="A261" s="114">
        <f>IF(F261&lt;&gt;"",1+MAX($A$7:A260),"")</f>
        <v>180</v>
      </c>
      <c r="B261" s="245"/>
      <c r="C261" s="174"/>
      <c r="D261" s="79"/>
      <c r="E261" s="98" t="s">
        <v>664</v>
      </c>
      <c r="F261" s="68">
        <v>1</v>
      </c>
      <c r="G261" s="65"/>
      <c r="H261" s="68" t="s">
        <v>35</v>
      </c>
      <c r="I261" s="69">
        <v>0</v>
      </c>
      <c r="J261" s="70">
        <f t="shared" si="215"/>
        <v>1</v>
      </c>
      <c r="K261" s="71"/>
      <c r="L261" s="71">
        <f t="shared" si="216"/>
        <v>0</v>
      </c>
      <c r="M261" s="71"/>
      <c r="N261" s="41">
        <f t="shared" si="217"/>
        <v>0</v>
      </c>
      <c r="O261" s="71"/>
      <c r="P261" s="71">
        <f t="shared" si="218"/>
        <v>0</v>
      </c>
      <c r="Q261" s="72">
        <f t="shared" si="219"/>
        <v>0</v>
      </c>
      <c r="R261" s="73"/>
      <c r="S261" s="65"/>
      <c r="T261" s="65"/>
      <c r="U261" s="65"/>
      <c r="V261" s="65"/>
      <c r="W261" s="65"/>
      <c r="X261" s="65"/>
      <c r="Y261" s="65"/>
      <c r="Z261" s="65"/>
      <c r="AA261" s="65"/>
      <c r="AB261" s="65"/>
      <c r="AC261" s="65"/>
      <c r="AD261" s="65"/>
      <c r="AE261" s="65"/>
      <c r="AF261" s="65"/>
      <c r="AG261" s="65"/>
    </row>
    <row r="262" spans="1:33" s="17" customFormat="1" x14ac:dyDescent="0.25">
      <c r="A262" s="114" t="str">
        <f>IF(F262&lt;&gt;"",1+MAX($A$7:A261),"")</f>
        <v/>
      </c>
      <c r="B262" s="245"/>
      <c r="C262" s="80"/>
      <c r="D262" s="80"/>
      <c r="E262" s="140" t="s">
        <v>665</v>
      </c>
      <c r="F262" s="68"/>
      <c r="G262" s="65"/>
      <c r="H262" s="68"/>
      <c r="I262" s="69"/>
      <c r="J262" s="70"/>
      <c r="K262" s="71"/>
      <c r="L262" s="71"/>
      <c r="M262" s="71"/>
      <c r="N262" s="41"/>
      <c r="O262" s="71"/>
      <c r="P262" s="71"/>
      <c r="Q262" s="72"/>
      <c r="R262" s="73"/>
      <c r="S262" s="65"/>
      <c r="T262" s="65"/>
      <c r="U262" s="65"/>
      <c r="V262" s="65"/>
      <c r="W262" s="65"/>
      <c r="X262" s="65"/>
      <c r="Y262" s="65"/>
      <c r="Z262" s="65"/>
      <c r="AA262" s="65"/>
      <c r="AB262" s="65"/>
      <c r="AC262" s="65"/>
      <c r="AD262" s="65"/>
      <c r="AE262" s="65"/>
      <c r="AF262" s="65"/>
      <c r="AG262" s="65"/>
    </row>
    <row r="263" spans="1:33" s="17" customFormat="1" x14ac:dyDescent="0.25">
      <c r="A263" s="114">
        <f>IF(F263&lt;&gt;"",1+MAX($A$7:A262),"")</f>
        <v>181</v>
      </c>
      <c r="B263" s="245"/>
      <c r="C263" s="80"/>
      <c r="D263" s="80"/>
      <c r="E263" s="98" t="s">
        <v>666</v>
      </c>
      <c r="F263" s="68">
        <v>43</v>
      </c>
      <c r="G263" s="65"/>
      <c r="H263" s="68" t="s">
        <v>40</v>
      </c>
      <c r="I263" s="69">
        <v>0</v>
      </c>
      <c r="J263" s="70">
        <f t="shared" si="215"/>
        <v>43</v>
      </c>
      <c r="K263" s="71"/>
      <c r="L263" s="71">
        <f t="shared" si="216"/>
        <v>0</v>
      </c>
      <c r="M263" s="71"/>
      <c r="N263" s="41">
        <f t="shared" si="217"/>
        <v>0</v>
      </c>
      <c r="O263" s="71"/>
      <c r="P263" s="71">
        <f t="shared" si="218"/>
        <v>0</v>
      </c>
      <c r="Q263" s="72">
        <f t="shared" si="219"/>
        <v>0</v>
      </c>
      <c r="R263" s="73"/>
      <c r="S263" s="65"/>
      <c r="T263" s="65"/>
      <c r="U263" s="65"/>
      <c r="V263" s="65"/>
      <c r="W263" s="65"/>
      <c r="X263" s="65"/>
      <c r="Y263" s="65"/>
      <c r="Z263" s="65"/>
      <c r="AA263" s="65"/>
      <c r="AB263" s="65"/>
      <c r="AC263" s="65"/>
      <c r="AD263" s="65"/>
      <c r="AE263" s="65"/>
      <c r="AF263" s="65"/>
      <c r="AG263" s="65"/>
    </row>
    <row r="264" spans="1:33" s="17" customFormat="1" x14ac:dyDescent="0.25">
      <c r="A264" s="114" t="str">
        <f>IF(F264&lt;&gt;"",1+MAX($A$7:A263),"")</f>
        <v/>
      </c>
      <c r="B264" s="245"/>
      <c r="C264" s="173"/>
      <c r="D264" s="78"/>
      <c r="E264" s="139" t="s">
        <v>239</v>
      </c>
      <c r="F264" s="68"/>
      <c r="G264" s="65"/>
      <c r="H264" s="68"/>
      <c r="I264" s="69"/>
      <c r="J264" s="70"/>
      <c r="K264" s="71"/>
      <c r="L264" s="71"/>
      <c r="M264" s="71"/>
      <c r="N264" s="41"/>
      <c r="O264" s="71"/>
      <c r="P264" s="71"/>
      <c r="Q264" s="72"/>
      <c r="R264" s="73"/>
      <c r="S264" s="65"/>
      <c r="T264" s="65"/>
      <c r="U264" s="65"/>
      <c r="V264" s="65"/>
      <c r="W264" s="65"/>
      <c r="X264" s="65"/>
      <c r="Y264" s="65"/>
      <c r="Z264" s="65"/>
      <c r="AA264" s="65"/>
      <c r="AB264" s="65"/>
      <c r="AC264" s="65"/>
      <c r="AD264" s="65"/>
      <c r="AE264" s="65"/>
      <c r="AF264" s="65"/>
      <c r="AG264" s="65"/>
    </row>
    <row r="265" spans="1:33" s="17" customFormat="1" ht="30" x14ac:dyDescent="0.25">
      <c r="A265" s="114">
        <f>IF(F265&lt;&gt;"",1+MAX($A$7:A264),"")</f>
        <v>182</v>
      </c>
      <c r="B265" s="246"/>
      <c r="C265" s="143" t="s">
        <v>756</v>
      </c>
      <c r="D265" s="78"/>
      <c r="E265" s="98" t="s">
        <v>667</v>
      </c>
      <c r="F265" s="68">
        <v>2</v>
      </c>
      <c r="G265" s="65"/>
      <c r="H265" s="68" t="s">
        <v>35</v>
      </c>
      <c r="I265" s="69">
        <v>0</v>
      </c>
      <c r="J265" s="70">
        <f t="shared" si="215"/>
        <v>2</v>
      </c>
      <c r="K265" s="71"/>
      <c r="L265" s="71">
        <f t="shared" si="216"/>
        <v>0</v>
      </c>
      <c r="M265" s="71"/>
      <c r="N265" s="41">
        <f t="shared" si="217"/>
        <v>0</v>
      </c>
      <c r="O265" s="71"/>
      <c r="P265" s="71">
        <f t="shared" si="218"/>
        <v>0</v>
      </c>
      <c r="Q265" s="72">
        <f t="shared" si="219"/>
        <v>0</v>
      </c>
      <c r="R265" s="73"/>
      <c r="S265" s="65"/>
      <c r="T265" s="65"/>
      <c r="U265" s="65"/>
      <c r="V265" s="65"/>
      <c r="W265" s="65"/>
      <c r="X265" s="65"/>
      <c r="Y265" s="65"/>
      <c r="Z265" s="65"/>
      <c r="AA265" s="65"/>
      <c r="AB265" s="65"/>
      <c r="AC265" s="65"/>
      <c r="AD265" s="65"/>
      <c r="AE265" s="65"/>
      <c r="AF265" s="65"/>
      <c r="AG265" s="65"/>
    </row>
    <row r="266" spans="1:33" s="17" customFormat="1" x14ac:dyDescent="0.25">
      <c r="A266" s="114" t="str">
        <f>IF(F266&lt;&gt;"",1+MAX($A$7:A265),"")</f>
        <v/>
      </c>
      <c r="B266" s="178"/>
      <c r="C266" s="75"/>
      <c r="D266" s="75"/>
      <c r="E266" s="138" t="s">
        <v>668</v>
      </c>
      <c r="F266" s="68"/>
      <c r="G266" s="65"/>
      <c r="H266" s="68"/>
      <c r="I266" s="69"/>
      <c r="J266" s="70"/>
      <c r="K266" s="71"/>
      <c r="L266" s="71"/>
      <c r="M266" s="71"/>
      <c r="N266" s="41"/>
      <c r="O266" s="71"/>
      <c r="P266" s="71"/>
      <c r="Q266" s="72"/>
      <c r="R266" s="73"/>
      <c r="S266" s="65"/>
      <c r="T266" s="65"/>
      <c r="U266" s="65"/>
      <c r="V266" s="65"/>
      <c r="W266" s="65"/>
      <c r="X266" s="65"/>
      <c r="Y266" s="65"/>
      <c r="Z266" s="65"/>
      <c r="AA266" s="65"/>
      <c r="AB266" s="65"/>
      <c r="AC266" s="65"/>
      <c r="AD266" s="65"/>
      <c r="AE266" s="65"/>
      <c r="AF266" s="65"/>
      <c r="AG266" s="65"/>
    </row>
    <row r="267" spans="1:33" s="17" customFormat="1" x14ac:dyDescent="0.25">
      <c r="A267" s="114" t="str">
        <f>IF(F267&lt;&gt;"",1+MAX($A$7:A266),"")</f>
        <v/>
      </c>
      <c r="B267" s="178"/>
      <c r="C267" s="75"/>
      <c r="D267" s="75"/>
      <c r="E267" s="140" t="s">
        <v>669</v>
      </c>
      <c r="F267" s="68"/>
      <c r="G267" s="65"/>
      <c r="H267" s="68"/>
      <c r="I267" s="69"/>
      <c r="J267" s="70"/>
      <c r="K267" s="71"/>
      <c r="L267" s="71"/>
      <c r="M267" s="71"/>
      <c r="N267" s="41"/>
      <c r="O267" s="71"/>
      <c r="P267" s="71"/>
      <c r="Q267" s="72"/>
      <c r="R267" s="73"/>
      <c r="S267" s="65"/>
      <c r="T267" s="65"/>
      <c r="U267" s="65"/>
      <c r="V267" s="65"/>
      <c r="W267" s="65"/>
      <c r="X267" s="65"/>
      <c r="Y267" s="65"/>
      <c r="Z267" s="65"/>
      <c r="AA267" s="65"/>
      <c r="AB267" s="65"/>
      <c r="AC267" s="65"/>
      <c r="AD267" s="65"/>
      <c r="AE267" s="65"/>
      <c r="AF267" s="65"/>
      <c r="AG267" s="65"/>
    </row>
    <row r="268" spans="1:33" s="17" customFormat="1" x14ac:dyDescent="0.25">
      <c r="A268" s="114" t="str">
        <f>IF(F268&lt;&gt;"",1+MAX($A$7:A267),"")</f>
        <v/>
      </c>
      <c r="B268" s="178"/>
      <c r="C268" s="75"/>
      <c r="D268" s="75"/>
      <c r="E268" s="97" t="s">
        <v>652</v>
      </c>
      <c r="F268" s="68"/>
      <c r="G268" s="65"/>
      <c r="H268" s="68"/>
      <c r="I268" s="69"/>
      <c r="J268" s="70"/>
      <c r="K268" s="71"/>
      <c r="L268" s="71"/>
      <c r="M268" s="71"/>
      <c r="N268" s="41"/>
      <c r="O268" s="71"/>
      <c r="P268" s="71"/>
      <c r="Q268" s="72"/>
      <c r="R268" s="73"/>
      <c r="S268" s="65"/>
      <c r="T268" s="65"/>
      <c r="U268" s="65"/>
      <c r="V268" s="65"/>
      <c r="W268" s="65"/>
      <c r="X268" s="65"/>
      <c r="Y268" s="65"/>
      <c r="Z268" s="65"/>
      <c r="AA268" s="65"/>
      <c r="AB268" s="65"/>
      <c r="AC268" s="65"/>
      <c r="AD268" s="65"/>
      <c r="AE268" s="65"/>
      <c r="AF268" s="65"/>
      <c r="AG268" s="65"/>
    </row>
    <row r="269" spans="1:33" s="17" customFormat="1" x14ac:dyDescent="0.25">
      <c r="A269" s="114">
        <f>IF(F269&lt;&gt;"",1+MAX($A$7:A268),"")</f>
        <v>183</v>
      </c>
      <c r="B269" s="244" t="s">
        <v>757</v>
      </c>
      <c r="C269" s="67"/>
      <c r="D269" s="67"/>
      <c r="E269" s="98" t="s">
        <v>653</v>
      </c>
      <c r="F269" s="68">
        <v>20</v>
      </c>
      <c r="G269" s="65"/>
      <c r="H269" s="68" t="s">
        <v>40</v>
      </c>
      <c r="I269" s="69">
        <v>0</v>
      </c>
      <c r="J269" s="70">
        <f t="shared" si="215"/>
        <v>20</v>
      </c>
      <c r="K269" s="71"/>
      <c r="L269" s="71">
        <f t="shared" si="216"/>
        <v>0</v>
      </c>
      <c r="M269" s="71"/>
      <c r="N269" s="41">
        <f t="shared" si="217"/>
        <v>0</v>
      </c>
      <c r="O269" s="71"/>
      <c r="P269" s="71">
        <f t="shared" si="218"/>
        <v>0</v>
      </c>
      <c r="Q269" s="72">
        <f t="shared" si="219"/>
        <v>0</v>
      </c>
      <c r="R269" s="73"/>
      <c r="S269" s="65"/>
      <c r="T269" s="65"/>
      <c r="U269" s="65"/>
      <c r="V269" s="65"/>
      <c r="W269" s="65"/>
      <c r="X269" s="65"/>
      <c r="Y269" s="65"/>
      <c r="Z269" s="65"/>
      <c r="AA269" s="65"/>
      <c r="AB269" s="65"/>
      <c r="AC269" s="65"/>
      <c r="AD269" s="65"/>
      <c r="AE269" s="65"/>
      <c r="AF269" s="65"/>
      <c r="AG269" s="65"/>
    </row>
    <row r="270" spans="1:33" s="17" customFormat="1" x14ac:dyDescent="0.25">
      <c r="A270" s="114">
        <f>IF(F270&lt;&gt;"",1+MAX($A$7:A269),"")</f>
        <v>184</v>
      </c>
      <c r="B270" s="245"/>
      <c r="C270" s="173"/>
      <c r="D270" s="78"/>
      <c r="E270" s="98" t="s">
        <v>654</v>
      </c>
      <c r="F270" s="68">
        <v>4</v>
      </c>
      <c r="G270" s="65"/>
      <c r="H270" s="68" t="s">
        <v>40</v>
      </c>
      <c r="I270" s="69">
        <v>0</v>
      </c>
      <c r="J270" s="70">
        <f t="shared" si="215"/>
        <v>4</v>
      </c>
      <c r="K270" s="71"/>
      <c r="L270" s="71">
        <f t="shared" si="216"/>
        <v>0</v>
      </c>
      <c r="M270" s="71"/>
      <c r="N270" s="41">
        <f t="shared" si="217"/>
        <v>0</v>
      </c>
      <c r="O270" s="71"/>
      <c r="P270" s="71">
        <f t="shared" si="218"/>
        <v>0</v>
      </c>
      <c r="Q270" s="72">
        <f t="shared" si="219"/>
        <v>0</v>
      </c>
      <c r="R270" s="73"/>
      <c r="S270" s="65"/>
      <c r="T270" s="65"/>
      <c r="U270" s="65"/>
      <c r="V270" s="65"/>
      <c r="W270" s="65"/>
      <c r="X270" s="65"/>
      <c r="Y270" s="65"/>
      <c r="Z270" s="65"/>
      <c r="AA270" s="65"/>
      <c r="AB270" s="65"/>
      <c r="AC270" s="65"/>
      <c r="AD270" s="65"/>
      <c r="AE270" s="65"/>
      <c r="AF270" s="65"/>
      <c r="AG270" s="65"/>
    </row>
    <row r="271" spans="1:33" s="17" customFormat="1" x14ac:dyDescent="0.25">
      <c r="A271" s="114">
        <f>IF(F271&lt;&gt;"",1+MAX($A$7:A270),"")</f>
        <v>185</v>
      </c>
      <c r="B271" s="245"/>
      <c r="C271" s="174"/>
      <c r="D271" s="79"/>
      <c r="E271" s="98" t="s">
        <v>655</v>
      </c>
      <c r="F271" s="68">
        <v>20</v>
      </c>
      <c r="G271" s="65"/>
      <c r="H271" s="68" t="s">
        <v>40</v>
      </c>
      <c r="I271" s="69">
        <v>0</v>
      </c>
      <c r="J271" s="70">
        <f t="shared" si="215"/>
        <v>20</v>
      </c>
      <c r="K271" s="71"/>
      <c r="L271" s="71">
        <f t="shared" si="216"/>
        <v>0</v>
      </c>
      <c r="M271" s="71"/>
      <c r="N271" s="41">
        <f t="shared" si="217"/>
        <v>0</v>
      </c>
      <c r="O271" s="71"/>
      <c r="P271" s="71">
        <f t="shared" si="218"/>
        <v>0</v>
      </c>
      <c r="Q271" s="72">
        <f t="shared" si="219"/>
        <v>0</v>
      </c>
      <c r="R271" s="73"/>
      <c r="S271" s="65"/>
      <c r="T271" s="65"/>
      <c r="U271" s="65"/>
      <c r="V271" s="65"/>
      <c r="W271" s="65"/>
      <c r="X271" s="65"/>
      <c r="Y271" s="65"/>
      <c r="Z271" s="65"/>
      <c r="AA271" s="65"/>
      <c r="AB271" s="65"/>
      <c r="AC271" s="65"/>
      <c r="AD271" s="65"/>
      <c r="AE271" s="65"/>
      <c r="AF271" s="65"/>
      <c r="AG271" s="65"/>
    </row>
    <row r="272" spans="1:33" s="17" customFormat="1" x14ac:dyDescent="0.25">
      <c r="A272" s="114">
        <f>IF(F272&lt;&gt;"",1+MAX($A$7:A271),"")</f>
        <v>186</v>
      </c>
      <c r="B272" s="245"/>
      <c r="C272" s="80"/>
      <c r="D272" s="80"/>
      <c r="E272" s="98" t="s">
        <v>670</v>
      </c>
      <c r="F272" s="68">
        <v>4</v>
      </c>
      <c r="G272" s="65"/>
      <c r="H272" s="68" t="s">
        <v>40</v>
      </c>
      <c r="I272" s="69">
        <v>0</v>
      </c>
      <c r="J272" s="70">
        <f t="shared" si="215"/>
        <v>4</v>
      </c>
      <c r="K272" s="71"/>
      <c r="L272" s="71">
        <f t="shared" si="216"/>
        <v>0</v>
      </c>
      <c r="M272" s="71"/>
      <c r="N272" s="41">
        <f t="shared" si="217"/>
        <v>0</v>
      </c>
      <c r="O272" s="71"/>
      <c r="P272" s="71">
        <f t="shared" si="218"/>
        <v>0</v>
      </c>
      <c r="Q272" s="72">
        <f t="shared" si="219"/>
        <v>0</v>
      </c>
      <c r="R272" s="73"/>
      <c r="S272" s="65"/>
      <c r="T272" s="65"/>
      <c r="U272" s="65"/>
      <c r="V272" s="65"/>
      <c r="W272" s="65"/>
      <c r="X272" s="65"/>
      <c r="Y272" s="65"/>
      <c r="Z272" s="65"/>
      <c r="AA272" s="65"/>
      <c r="AB272" s="65"/>
      <c r="AC272" s="65"/>
      <c r="AD272" s="65"/>
      <c r="AE272" s="65"/>
      <c r="AF272" s="65"/>
      <c r="AG272" s="65"/>
    </row>
    <row r="273" spans="1:33" s="17" customFormat="1" x14ac:dyDescent="0.25">
      <c r="A273" s="114" t="str">
        <f>IF(F273&lt;&gt;"",1+MAX($A$7:A272),"")</f>
        <v/>
      </c>
      <c r="B273" s="245"/>
      <c r="C273" s="80"/>
      <c r="D273" s="80"/>
      <c r="E273" s="97" t="s">
        <v>671</v>
      </c>
      <c r="F273" s="68"/>
      <c r="G273" s="65"/>
      <c r="H273" s="68"/>
      <c r="I273" s="69"/>
      <c r="J273" s="70"/>
      <c r="K273" s="71"/>
      <c r="L273" s="71"/>
      <c r="M273" s="71"/>
      <c r="N273" s="41"/>
      <c r="O273" s="71"/>
      <c r="P273" s="71"/>
      <c r="Q273" s="72"/>
      <c r="R273" s="73"/>
      <c r="S273" s="65"/>
      <c r="T273" s="65"/>
      <c r="U273" s="65"/>
      <c r="V273" s="65"/>
      <c r="W273" s="65"/>
      <c r="X273" s="65"/>
      <c r="Y273" s="65"/>
      <c r="Z273" s="65"/>
      <c r="AA273" s="65"/>
      <c r="AB273" s="65"/>
      <c r="AC273" s="65"/>
      <c r="AD273" s="65"/>
      <c r="AE273" s="65"/>
      <c r="AF273" s="65"/>
      <c r="AG273" s="65"/>
    </row>
    <row r="274" spans="1:33" s="17" customFormat="1" x14ac:dyDescent="0.25">
      <c r="A274" s="114">
        <f>IF(F274&lt;&gt;"",1+MAX($A$7:A273),"")</f>
        <v>187</v>
      </c>
      <c r="B274" s="245"/>
      <c r="C274" s="173"/>
      <c r="D274" s="78"/>
      <c r="E274" s="98" t="s">
        <v>672</v>
      </c>
      <c r="F274" s="68">
        <v>96</v>
      </c>
      <c r="G274" s="65"/>
      <c r="H274" s="68" t="s">
        <v>40</v>
      </c>
      <c r="I274" s="69">
        <v>0</v>
      </c>
      <c r="J274" s="70">
        <f t="shared" si="215"/>
        <v>96</v>
      </c>
      <c r="K274" s="71"/>
      <c r="L274" s="71">
        <f t="shared" si="216"/>
        <v>0</v>
      </c>
      <c r="M274" s="71"/>
      <c r="N274" s="41">
        <f t="shared" si="217"/>
        <v>0</v>
      </c>
      <c r="O274" s="71"/>
      <c r="P274" s="71">
        <f t="shared" si="218"/>
        <v>0</v>
      </c>
      <c r="Q274" s="72">
        <f t="shared" si="219"/>
        <v>0</v>
      </c>
      <c r="R274" s="73"/>
      <c r="S274" s="65"/>
      <c r="T274" s="65"/>
      <c r="U274" s="65"/>
      <c r="V274" s="65"/>
      <c r="W274" s="65"/>
      <c r="X274" s="65"/>
      <c r="Y274" s="65"/>
      <c r="Z274" s="65"/>
      <c r="AA274" s="65"/>
      <c r="AB274" s="65"/>
      <c r="AC274" s="65"/>
      <c r="AD274" s="65"/>
      <c r="AE274" s="65"/>
      <c r="AF274" s="65"/>
      <c r="AG274" s="65"/>
    </row>
    <row r="275" spans="1:33" s="17" customFormat="1" x14ac:dyDescent="0.25">
      <c r="A275" s="114">
        <f>IF(F275&lt;&gt;"",1+MAX($A$7:A274),"")</f>
        <v>188</v>
      </c>
      <c r="B275" s="245"/>
      <c r="C275" s="173"/>
      <c r="D275" s="78"/>
      <c r="E275" s="98" t="s">
        <v>673</v>
      </c>
      <c r="F275" s="68">
        <v>32</v>
      </c>
      <c r="G275" s="65"/>
      <c r="H275" s="68" t="s">
        <v>40</v>
      </c>
      <c r="I275" s="69">
        <v>0</v>
      </c>
      <c r="J275" s="70">
        <f t="shared" si="215"/>
        <v>32</v>
      </c>
      <c r="K275" s="71"/>
      <c r="L275" s="71">
        <f t="shared" si="216"/>
        <v>0</v>
      </c>
      <c r="M275" s="71"/>
      <c r="N275" s="41">
        <f t="shared" si="217"/>
        <v>0</v>
      </c>
      <c r="O275" s="71"/>
      <c r="P275" s="71">
        <f t="shared" si="218"/>
        <v>0</v>
      </c>
      <c r="Q275" s="72">
        <f t="shared" si="219"/>
        <v>0</v>
      </c>
      <c r="R275" s="73"/>
      <c r="S275" s="65"/>
      <c r="T275" s="65"/>
      <c r="U275" s="65"/>
      <c r="V275" s="65"/>
      <c r="W275" s="65"/>
      <c r="X275" s="65"/>
      <c r="Y275" s="65"/>
      <c r="Z275" s="65"/>
      <c r="AA275" s="65"/>
      <c r="AB275" s="65"/>
      <c r="AC275" s="65"/>
      <c r="AD275" s="65"/>
      <c r="AE275" s="65"/>
      <c r="AF275" s="65"/>
      <c r="AG275" s="65"/>
    </row>
    <row r="276" spans="1:33" s="17" customFormat="1" x14ac:dyDescent="0.25">
      <c r="A276" s="114" t="str">
        <f>IF(F276&lt;&gt;"",1+MAX($A$7:A275),"")</f>
        <v/>
      </c>
      <c r="B276" s="245"/>
      <c r="C276" s="75"/>
      <c r="D276" s="75"/>
      <c r="E276" s="139" t="s">
        <v>239</v>
      </c>
      <c r="F276" s="68"/>
      <c r="G276" s="65"/>
      <c r="H276" s="68"/>
      <c r="I276" s="69"/>
      <c r="J276" s="70"/>
      <c r="K276" s="71"/>
      <c r="L276" s="71"/>
      <c r="M276" s="71"/>
      <c r="N276" s="41"/>
      <c r="O276" s="71"/>
      <c r="P276" s="71"/>
      <c r="Q276" s="72"/>
      <c r="R276" s="73"/>
      <c r="S276" s="65"/>
      <c r="T276" s="65"/>
      <c r="U276" s="65"/>
      <c r="V276" s="65"/>
      <c r="W276" s="65"/>
      <c r="X276" s="65"/>
      <c r="Y276" s="65"/>
      <c r="Z276" s="65"/>
      <c r="AA276" s="65"/>
      <c r="AB276" s="65"/>
      <c r="AC276" s="65"/>
      <c r="AD276" s="65"/>
      <c r="AE276" s="65"/>
      <c r="AF276" s="65"/>
      <c r="AG276" s="65"/>
    </row>
    <row r="277" spans="1:33" s="17" customFormat="1" ht="45" x14ac:dyDescent="0.25">
      <c r="A277" s="114">
        <f>IF(F277&lt;&gt;"",1+MAX($A$7:A276),"")</f>
        <v>189</v>
      </c>
      <c r="B277" s="245"/>
      <c r="C277" s="241" t="s">
        <v>756</v>
      </c>
      <c r="D277" s="75"/>
      <c r="E277" s="98" t="s">
        <v>674</v>
      </c>
      <c r="F277" s="68">
        <v>4</v>
      </c>
      <c r="G277" s="65"/>
      <c r="H277" s="68" t="s">
        <v>35</v>
      </c>
      <c r="I277" s="69">
        <v>0</v>
      </c>
      <c r="J277" s="70">
        <f t="shared" si="215"/>
        <v>4</v>
      </c>
      <c r="K277" s="71"/>
      <c r="L277" s="71">
        <f t="shared" si="216"/>
        <v>0</v>
      </c>
      <c r="M277" s="71"/>
      <c r="N277" s="41">
        <f t="shared" si="217"/>
        <v>0</v>
      </c>
      <c r="O277" s="71"/>
      <c r="P277" s="71">
        <f t="shared" si="218"/>
        <v>0</v>
      </c>
      <c r="Q277" s="72">
        <f t="shared" si="219"/>
        <v>0</v>
      </c>
      <c r="R277" s="73"/>
      <c r="S277" s="65"/>
      <c r="T277" s="65"/>
      <c r="U277" s="65"/>
      <c r="V277" s="65"/>
      <c r="W277" s="65"/>
      <c r="X277" s="65"/>
      <c r="Y277" s="65"/>
      <c r="Z277" s="65"/>
      <c r="AA277" s="65"/>
      <c r="AB277" s="65"/>
      <c r="AC277" s="65"/>
      <c r="AD277" s="65"/>
      <c r="AE277" s="65"/>
      <c r="AF277" s="65"/>
      <c r="AG277" s="65"/>
    </row>
    <row r="278" spans="1:33" s="17" customFormat="1" ht="30" x14ac:dyDescent="0.25">
      <c r="A278" s="114">
        <f>IF(F278&lt;&gt;"",1+MAX($A$7:A277),"")</f>
        <v>190</v>
      </c>
      <c r="B278" s="245"/>
      <c r="C278" s="242"/>
      <c r="D278" s="75"/>
      <c r="E278" s="98" t="s">
        <v>675</v>
      </c>
      <c r="F278" s="68">
        <v>1</v>
      </c>
      <c r="G278" s="65"/>
      <c r="H278" s="68" t="s">
        <v>35</v>
      </c>
      <c r="I278" s="69">
        <v>0</v>
      </c>
      <c r="J278" s="70">
        <f t="shared" si="215"/>
        <v>1</v>
      </c>
      <c r="K278" s="71"/>
      <c r="L278" s="71">
        <f t="shared" si="216"/>
        <v>0</v>
      </c>
      <c r="M278" s="71"/>
      <c r="N278" s="41">
        <f t="shared" si="217"/>
        <v>0</v>
      </c>
      <c r="O278" s="71"/>
      <c r="P278" s="71">
        <f t="shared" si="218"/>
        <v>0</v>
      </c>
      <c r="Q278" s="72">
        <f t="shared" si="219"/>
        <v>0</v>
      </c>
      <c r="R278" s="73"/>
      <c r="S278" s="65"/>
      <c r="T278" s="65"/>
      <c r="U278" s="65"/>
      <c r="V278" s="65"/>
      <c r="W278" s="65"/>
      <c r="X278" s="65"/>
      <c r="Y278" s="65"/>
      <c r="Z278" s="65"/>
      <c r="AA278" s="65"/>
      <c r="AB278" s="65"/>
      <c r="AC278" s="65"/>
      <c r="AD278" s="65"/>
      <c r="AE278" s="65"/>
      <c r="AF278" s="65"/>
      <c r="AG278" s="65"/>
    </row>
    <row r="279" spans="1:33" s="17" customFormat="1" ht="45" x14ac:dyDescent="0.25">
      <c r="A279" s="114">
        <f>IF(F279&lt;&gt;"",1+MAX($A$7:A278),"")</f>
        <v>191</v>
      </c>
      <c r="B279" s="245"/>
      <c r="C279" s="242"/>
      <c r="D279" s="67"/>
      <c r="E279" s="98" t="s">
        <v>676</v>
      </c>
      <c r="F279" s="68">
        <v>2</v>
      </c>
      <c r="G279" s="65"/>
      <c r="H279" s="68" t="s">
        <v>35</v>
      </c>
      <c r="I279" s="69">
        <v>0</v>
      </c>
      <c r="J279" s="70">
        <f t="shared" si="215"/>
        <v>2</v>
      </c>
      <c r="K279" s="71"/>
      <c r="L279" s="71">
        <f t="shared" si="216"/>
        <v>0</v>
      </c>
      <c r="M279" s="71"/>
      <c r="N279" s="41">
        <f t="shared" si="217"/>
        <v>0</v>
      </c>
      <c r="O279" s="71"/>
      <c r="P279" s="71">
        <f t="shared" si="218"/>
        <v>0</v>
      </c>
      <c r="Q279" s="72">
        <f t="shared" si="219"/>
        <v>0</v>
      </c>
      <c r="R279" s="73"/>
      <c r="S279" s="65"/>
      <c r="T279" s="65"/>
      <c r="U279" s="65"/>
      <c r="V279" s="65"/>
      <c r="W279" s="65"/>
      <c r="X279" s="65"/>
      <c r="Y279" s="65"/>
      <c r="Z279" s="65"/>
      <c r="AA279" s="65"/>
      <c r="AB279" s="65"/>
      <c r="AC279" s="65"/>
      <c r="AD279" s="65"/>
      <c r="AE279" s="65"/>
      <c r="AF279" s="65"/>
      <c r="AG279" s="65"/>
    </row>
    <row r="280" spans="1:33" s="17" customFormat="1" ht="45" x14ac:dyDescent="0.25">
      <c r="A280" s="114">
        <f>IF(F280&lt;&gt;"",1+MAX($A$7:A279),"")</f>
        <v>192</v>
      </c>
      <c r="B280" s="245"/>
      <c r="C280" s="242"/>
      <c r="D280" s="78"/>
      <c r="E280" s="98" t="s">
        <v>677</v>
      </c>
      <c r="F280" s="68">
        <v>4</v>
      </c>
      <c r="G280" s="65"/>
      <c r="H280" s="68" t="s">
        <v>35</v>
      </c>
      <c r="I280" s="69">
        <v>0</v>
      </c>
      <c r="J280" s="70">
        <f t="shared" si="215"/>
        <v>4</v>
      </c>
      <c r="K280" s="71"/>
      <c r="L280" s="71">
        <f t="shared" si="216"/>
        <v>0</v>
      </c>
      <c r="M280" s="71"/>
      <c r="N280" s="41">
        <f t="shared" si="217"/>
        <v>0</v>
      </c>
      <c r="O280" s="71"/>
      <c r="P280" s="71">
        <f t="shared" si="218"/>
        <v>0</v>
      </c>
      <c r="Q280" s="72">
        <f t="shared" si="219"/>
        <v>0</v>
      </c>
      <c r="R280" s="73"/>
      <c r="S280" s="65"/>
      <c r="T280" s="65"/>
      <c r="U280" s="65"/>
      <c r="V280" s="65"/>
      <c r="W280" s="65"/>
      <c r="X280" s="65"/>
      <c r="Y280" s="65"/>
      <c r="Z280" s="65"/>
      <c r="AA280" s="65"/>
      <c r="AB280" s="65"/>
      <c r="AC280" s="65"/>
      <c r="AD280" s="65"/>
      <c r="AE280" s="65"/>
      <c r="AF280" s="65"/>
      <c r="AG280" s="65"/>
    </row>
    <row r="281" spans="1:33" s="17" customFormat="1" ht="45" x14ac:dyDescent="0.25">
      <c r="A281" s="114">
        <f>IF(F281&lt;&gt;"",1+MAX($A$7:A280),"")</f>
        <v>193</v>
      </c>
      <c r="B281" s="245"/>
      <c r="C281" s="243"/>
      <c r="D281" s="79"/>
      <c r="E281" s="98" t="s">
        <v>678</v>
      </c>
      <c r="F281" s="68">
        <v>3</v>
      </c>
      <c r="G281" s="65"/>
      <c r="H281" s="68" t="s">
        <v>35</v>
      </c>
      <c r="I281" s="69">
        <v>0</v>
      </c>
      <c r="J281" s="70">
        <f t="shared" si="215"/>
        <v>3</v>
      </c>
      <c r="K281" s="71"/>
      <c r="L281" s="71">
        <f t="shared" si="216"/>
        <v>0</v>
      </c>
      <c r="M281" s="71"/>
      <c r="N281" s="41">
        <f t="shared" si="217"/>
        <v>0</v>
      </c>
      <c r="O281" s="71"/>
      <c r="P281" s="71">
        <f t="shared" si="218"/>
        <v>0</v>
      </c>
      <c r="Q281" s="72">
        <f t="shared" si="219"/>
        <v>0</v>
      </c>
      <c r="R281" s="73"/>
      <c r="S281" s="65"/>
      <c r="T281" s="65"/>
      <c r="U281" s="65"/>
      <c r="V281" s="65"/>
      <c r="W281" s="65"/>
      <c r="X281" s="65"/>
      <c r="Y281" s="65"/>
      <c r="Z281" s="65"/>
      <c r="AA281" s="65"/>
      <c r="AB281" s="65"/>
      <c r="AC281" s="65"/>
      <c r="AD281" s="65"/>
      <c r="AE281" s="65"/>
      <c r="AF281" s="65"/>
      <c r="AG281" s="65"/>
    </row>
    <row r="282" spans="1:33" s="17" customFormat="1" x14ac:dyDescent="0.25">
      <c r="A282" s="114" t="str">
        <f>IF(F282&lt;&gt;"",1+MAX($A$7:A281),"")</f>
        <v/>
      </c>
      <c r="B282" s="245"/>
      <c r="C282" s="80"/>
      <c r="D282" s="80"/>
      <c r="E282" s="140" t="s">
        <v>679</v>
      </c>
      <c r="F282" s="68"/>
      <c r="G282" s="65"/>
      <c r="H282" s="68"/>
      <c r="I282" s="69"/>
      <c r="J282" s="70"/>
      <c r="K282" s="71"/>
      <c r="L282" s="71"/>
      <c r="M282" s="71"/>
      <c r="N282" s="41"/>
      <c r="O282" s="71"/>
      <c r="P282" s="71"/>
      <c r="Q282" s="72"/>
      <c r="R282" s="73"/>
      <c r="S282" s="65"/>
      <c r="T282" s="65"/>
      <c r="U282" s="65"/>
      <c r="V282" s="65"/>
      <c r="W282" s="65"/>
      <c r="X282" s="65"/>
      <c r="Y282" s="65"/>
      <c r="Z282" s="65"/>
      <c r="AA282" s="65"/>
      <c r="AB282" s="65"/>
      <c r="AC282" s="65"/>
      <c r="AD282" s="65"/>
      <c r="AE282" s="65"/>
      <c r="AF282" s="65"/>
      <c r="AG282" s="65"/>
    </row>
    <row r="283" spans="1:33" s="17" customFormat="1" x14ac:dyDescent="0.25">
      <c r="A283" s="114" t="str">
        <f>IF(F283&lt;&gt;"",1+MAX($A$7:A282),"")</f>
        <v/>
      </c>
      <c r="B283" s="245"/>
      <c r="C283" s="80"/>
      <c r="D283" s="80"/>
      <c r="E283" s="97" t="s">
        <v>665</v>
      </c>
      <c r="F283" s="68"/>
      <c r="G283" s="65"/>
      <c r="H283" s="68"/>
      <c r="I283" s="69"/>
      <c r="J283" s="70"/>
      <c r="K283" s="71"/>
      <c r="L283" s="71"/>
      <c r="M283" s="71"/>
      <c r="N283" s="41"/>
      <c r="O283" s="71"/>
      <c r="P283" s="71"/>
      <c r="Q283" s="72"/>
      <c r="R283" s="73"/>
      <c r="S283" s="65"/>
      <c r="T283" s="65"/>
      <c r="U283" s="65"/>
      <c r="V283" s="65"/>
      <c r="W283" s="65"/>
      <c r="X283" s="65"/>
      <c r="Y283" s="65"/>
      <c r="Z283" s="65"/>
      <c r="AA283" s="65"/>
      <c r="AB283" s="65"/>
      <c r="AC283" s="65"/>
      <c r="AD283" s="65"/>
      <c r="AE283" s="65"/>
      <c r="AF283" s="65"/>
      <c r="AG283" s="65"/>
    </row>
    <row r="284" spans="1:33" s="17" customFormat="1" x14ac:dyDescent="0.25">
      <c r="A284" s="114">
        <f>IF(F284&lt;&gt;"",1+MAX($A$7:A283),"")</f>
        <v>194</v>
      </c>
      <c r="B284" s="245"/>
      <c r="C284" s="173"/>
      <c r="D284" s="78"/>
      <c r="E284" s="98" t="s">
        <v>680</v>
      </c>
      <c r="F284" s="68">
        <v>16</v>
      </c>
      <c r="G284" s="65"/>
      <c r="H284" s="68" t="s">
        <v>40</v>
      </c>
      <c r="I284" s="69">
        <v>0</v>
      </c>
      <c r="J284" s="70">
        <f t="shared" si="215"/>
        <v>16</v>
      </c>
      <c r="K284" s="71"/>
      <c r="L284" s="71">
        <f t="shared" si="216"/>
        <v>0</v>
      </c>
      <c r="M284" s="71"/>
      <c r="N284" s="41">
        <f t="shared" si="217"/>
        <v>0</v>
      </c>
      <c r="O284" s="71"/>
      <c r="P284" s="71">
        <f t="shared" si="218"/>
        <v>0</v>
      </c>
      <c r="Q284" s="72">
        <f t="shared" si="219"/>
        <v>0</v>
      </c>
      <c r="R284" s="73"/>
      <c r="S284" s="65"/>
      <c r="T284" s="65"/>
      <c r="U284" s="65"/>
      <c r="V284" s="65"/>
      <c r="W284" s="65"/>
      <c r="X284" s="65"/>
      <c r="Y284" s="65"/>
      <c r="Z284" s="65"/>
      <c r="AA284" s="65"/>
      <c r="AB284" s="65"/>
      <c r="AC284" s="65"/>
      <c r="AD284" s="65"/>
      <c r="AE284" s="65"/>
      <c r="AF284" s="65"/>
      <c r="AG284" s="65"/>
    </row>
    <row r="285" spans="1:33" s="17" customFormat="1" x14ac:dyDescent="0.25">
      <c r="A285" s="114">
        <f>IF(F285&lt;&gt;"",1+MAX($A$7:A284),"")</f>
        <v>195</v>
      </c>
      <c r="B285" s="245"/>
      <c r="C285" s="173"/>
      <c r="D285" s="78"/>
      <c r="E285" s="98" t="s">
        <v>681</v>
      </c>
      <c r="F285" s="68">
        <v>40</v>
      </c>
      <c r="G285" s="65"/>
      <c r="H285" s="68" t="s">
        <v>40</v>
      </c>
      <c r="I285" s="69">
        <v>0</v>
      </c>
      <c r="J285" s="70">
        <f t="shared" si="215"/>
        <v>40</v>
      </c>
      <c r="K285" s="71"/>
      <c r="L285" s="71">
        <f t="shared" si="216"/>
        <v>0</v>
      </c>
      <c r="M285" s="71"/>
      <c r="N285" s="41">
        <f t="shared" si="217"/>
        <v>0</v>
      </c>
      <c r="O285" s="71"/>
      <c r="P285" s="71">
        <f t="shared" si="218"/>
        <v>0</v>
      </c>
      <c r="Q285" s="72">
        <f t="shared" si="219"/>
        <v>0</v>
      </c>
      <c r="R285" s="73"/>
      <c r="S285" s="65"/>
      <c r="T285" s="65"/>
      <c r="U285" s="65"/>
      <c r="V285" s="65"/>
      <c r="W285" s="65"/>
      <c r="X285" s="65"/>
      <c r="Y285" s="65"/>
      <c r="Z285" s="65"/>
      <c r="AA285" s="65"/>
      <c r="AB285" s="65"/>
      <c r="AC285" s="65"/>
      <c r="AD285" s="65"/>
      <c r="AE285" s="65"/>
      <c r="AF285" s="65"/>
      <c r="AG285" s="65"/>
    </row>
    <row r="286" spans="1:33" s="17" customFormat="1" x14ac:dyDescent="0.25">
      <c r="A286" s="114">
        <f>IF(F286&lt;&gt;"",1+MAX($A$7:A285),"")</f>
        <v>196</v>
      </c>
      <c r="B286" s="245"/>
      <c r="C286" s="75"/>
      <c r="D286" s="75"/>
      <c r="E286" s="98" t="s">
        <v>682</v>
      </c>
      <c r="F286" s="68">
        <v>19</v>
      </c>
      <c r="G286" s="65"/>
      <c r="H286" s="68" t="s">
        <v>40</v>
      </c>
      <c r="I286" s="69">
        <v>0</v>
      </c>
      <c r="J286" s="70">
        <f t="shared" si="215"/>
        <v>19</v>
      </c>
      <c r="K286" s="71"/>
      <c r="L286" s="71">
        <f t="shared" si="216"/>
        <v>0</v>
      </c>
      <c r="M286" s="71"/>
      <c r="N286" s="41">
        <f t="shared" si="217"/>
        <v>0</v>
      </c>
      <c r="O286" s="71"/>
      <c r="P286" s="71">
        <f t="shared" si="218"/>
        <v>0</v>
      </c>
      <c r="Q286" s="72">
        <f t="shared" si="219"/>
        <v>0</v>
      </c>
      <c r="R286" s="73"/>
      <c r="S286" s="65"/>
      <c r="T286" s="65"/>
      <c r="U286" s="65"/>
      <c r="V286" s="65"/>
      <c r="W286" s="65"/>
      <c r="X286" s="65"/>
      <c r="Y286" s="65"/>
      <c r="Z286" s="65"/>
      <c r="AA286" s="65"/>
      <c r="AB286" s="65"/>
      <c r="AC286" s="65"/>
      <c r="AD286" s="65"/>
      <c r="AE286" s="65"/>
      <c r="AF286" s="65"/>
      <c r="AG286" s="65"/>
    </row>
    <row r="287" spans="1:33" s="17" customFormat="1" x14ac:dyDescent="0.25">
      <c r="A287" s="114">
        <f>IF(F287&lt;&gt;"",1+MAX($A$7:A286),"")</f>
        <v>197</v>
      </c>
      <c r="B287" s="245"/>
      <c r="C287" s="75"/>
      <c r="D287" s="75"/>
      <c r="E287" s="98" t="s">
        <v>683</v>
      </c>
      <c r="F287" s="68">
        <v>27</v>
      </c>
      <c r="G287" s="65"/>
      <c r="H287" s="68" t="s">
        <v>40</v>
      </c>
      <c r="I287" s="69">
        <v>0</v>
      </c>
      <c r="J287" s="70">
        <f t="shared" si="215"/>
        <v>27</v>
      </c>
      <c r="K287" s="71"/>
      <c r="L287" s="71">
        <f t="shared" si="216"/>
        <v>0</v>
      </c>
      <c r="M287" s="71"/>
      <c r="N287" s="41">
        <f t="shared" si="217"/>
        <v>0</v>
      </c>
      <c r="O287" s="71"/>
      <c r="P287" s="71">
        <f t="shared" si="218"/>
        <v>0</v>
      </c>
      <c r="Q287" s="72">
        <f t="shared" si="219"/>
        <v>0</v>
      </c>
      <c r="R287" s="73"/>
      <c r="S287" s="65"/>
      <c r="T287" s="65"/>
      <c r="U287" s="65"/>
      <c r="V287" s="65"/>
      <c r="W287" s="65"/>
      <c r="X287" s="65"/>
      <c r="Y287" s="65"/>
      <c r="Z287" s="65"/>
      <c r="AA287" s="65"/>
      <c r="AB287" s="65"/>
      <c r="AC287" s="65"/>
      <c r="AD287" s="65"/>
      <c r="AE287" s="65"/>
      <c r="AF287" s="65"/>
      <c r="AG287" s="65"/>
    </row>
    <row r="288" spans="1:33" s="17" customFormat="1" x14ac:dyDescent="0.25">
      <c r="A288" s="114">
        <f>IF(F288&lt;&gt;"",1+MAX($A$7:A287),"")</f>
        <v>198</v>
      </c>
      <c r="B288" s="245"/>
      <c r="C288" s="75"/>
      <c r="D288" s="75"/>
      <c r="E288" s="98" t="s">
        <v>684</v>
      </c>
      <c r="F288" s="68">
        <v>72</v>
      </c>
      <c r="G288" s="65"/>
      <c r="H288" s="68" t="s">
        <v>40</v>
      </c>
      <c r="I288" s="69">
        <v>0</v>
      </c>
      <c r="J288" s="70">
        <f t="shared" si="215"/>
        <v>72</v>
      </c>
      <c r="K288" s="71"/>
      <c r="L288" s="71">
        <f t="shared" si="216"/>
        <v>0</v>
      </c>
      <c r="M288" s="71"/>
      <c r="N288" s="41">
        <f t="shared" si="217"/>
        <v>0</v>
      </c>
      <c r="O288" s="71"/>
      <c r="P288" s="71">
        <f t="shared" si="218"/>
        <v>0</v>
      </c>
      <c r="Q288" s="72">
        <f t="shared" si="219"/>
        <v>0</v>
      </c>
      <c r="R288" s="73"/>
      <c r="S288" s="65"/>
      <c r="T288" s="65"/>
      <c r="U288" s="65"/>
      <c r="V288" s="65"/>
      <c r="W288" s="65"/>
      <c r="X288" s="65"/>
      <c r="Y288" s="65"/>
      <c r="Z288" s="65"/>
      <c r="AA288" s="65"/>
      <c r="AB288" s="65"/>
      <c r="AC288" s="65"/>
      <c r="AD288" s="65"/>
      <c r="AE288" s="65"/>
      <c r="AF288" s="65"/>
      <c r="AG288" s="65"/>
    </row>
    <row r="289" spans="1:33" s="17" customFormat="1" x14ac:dyDescent="0.25">
      <c r="A289" s="114">
        <f>IF(F289&lt;&gt;"",1+MAX($A$7:A288),"")</f>
        <v>199</v>
      </c>
      <c r="B289" s="245"/>
      <c r="C289" s="67"/>
      <c r="D289" s="67"/>
      <c r="E289" s="98" t="s">
        <v>685</v>
      </c>
      <c r="F289" s="68">
        <v>17</v>
      </c>
      <c r="G289" s="65"/>
      <c r="H289" s="68" t="s">
        <v>40</v>
      </c>
      <c r="I289" s="69">
        <v>0</v>
      </c>
      <c r="J289" s="70">
        <f t="shared" si="215"/>
        <v>17</v>
      </c>
      <c r="K289" s="71"/>
      <c r="L289" s="71">
        <f t="shared" si="216"/>
        <v>0</v>
      </c>
      <c r="M289" s="71"/>
      <c r="N289" s="41">
        <f t="shared" si="217"/>
        <v>0</v>
      </c>
      <c r="O289" s="71"/>
      <c r="P289" s="71">
        <f t="shared" si="218"/>
        <v>0</v>
      </c>
      <c r="Q289" s="72">
        <f t="shared" si="219"/>
        <v>0</v>
      </c>
      <c r="R289" s="73"/>
      <c r="S289" s="65"/>
      <c r="T289" s="65"/>
      <c r="U289" s="65"/>
      <c r="V289" s="65"/>
      <c r="W289" s="65"/>
      <c r="X289" s="65"/>
      <c r="Y289" s="65"/>
      <c r="Z289" s="65"/>
      <c r="AA289" s="65"/>
      <c r="AB289" s="65"/>
      <c r="AC289" s="65"/>
      <c r="AD289" s="65"/>
      <c r="AE289" s="65"/>
      <c r="AF289" s="65"/>
      <c r="AG289" s="65"/>
    </row>
    <row r="290" spans="1:33" s="17" customFormat="1" x14ac:dyDescent="0.25">
      <c r="A290" s="114" t="str">
        <f>IF(F290&lt;&gt;"",1+MAX($A$7:A289),"")</f>
        <v/>
      </c>
      <c r="B290" s="245"/>
      <c r="C290" s="173"/>
      <c r="D290" s="78"/>
      <c r="E290" s="97" t="s">
        <v>633</v>
      </c>
      <c r="F290" s="68"/>
      <c r="G290" s="65"/>
      <c r="H290" s="68"/>
      <c r="I290" s="69"/>
      <c r="J290" s="70"/>
      <c r="K290" s="71"/>
      <c r="L290" s="71"/>
      <c r="M290" s="71"/>
      <c r="N290" s="41"/>
      <c r="O290" s="71"/>
      <c r="P290" s="71"/>
      <c r="Q290" s="72"/>
      <c r="R290" s="73"/>
      <c r="S290" s="65"/>
      <c r="T290" s="65"/>
      <c r="U290" s="65"/>
      <c r="V290" s="65"/>
      <c r="W290" s="65"/>
      <c r="X290" s="65"/>
      <c r="Y290" s="65"/>
      <c r="Z290" s="65"/>
      <c r="AA290" s="65"/>
      <c r="AB290" s="65"/>
      <c r="AC290" s="65"/>
      <c r="AD290" s="65"/>
      <c r="AE290" s="65"/>
      <c r="AF290" s="65"/>
      <c r="AG290" s="65"/>
    </row>
    <row r="291" spans="1:33" s="17" customFormat="1" x14ac:dyDescent="0.25">
      <c r="A291" s="114">
        <f>IF(F291&lt;&gt;"",1+MAX($A$7:A290),"")</f>
        <v>200</v>
      </c>
      <c r="B291" s="245"/>
      <c r="C291" s="174"/>
      <c r="D291" s="79"/>
      <c r="E291" s="98" t="s">
        <v>686</v>
      </c>
      <c r="F291" s="68">
        <v>33</v>
      </c>
      <c r="G291" s="65"/>
      <c r="H291" s="68" t="s">
        <v>40</v>
      </c>
      <c r="I291" s="69">
        <v>0</v>
      </c>
      <c r="J291" s="70">
        <f t="shared" si="215"/>
        <v>33</v>
      </c>
      <c r="K291" s="71"/>
      <c r="L291" s="71">
        <f t="shared" si="216"/>
        <v>0</v>
      </c>
      <c r="M291" s="71"/>
      <c r="N291" s="41">
        <f t="shared" si="217"/>
        <v>0</v>
      </c>
      <c r="O291" s="71"/>
      <c r="P291" s="71">
        <f t="shared" si="218"/>
        <v>0</v>
      </c>
      <c r="Q291" s="72">
        <f t="shared" si="219"/>
        <v>0</v>
      </c>
      <c r="R291" s="73"/>
      <c r="S291" s="65"/>
      <c r="T291" s="65"/>
      <c r="U291" s="65"/>
      <c r="V291" s="65"/>
      <c r="W291" s="65"/>
      <c r="X291" s="65"/>
      <c r="Y291" s="65"/>
      <c r="Z291" s="65"/>
      <c r="AA291" s="65"/>
      <c r="AB291" s="65"/>
      <c r="AC291" s="65"/>
      <c r="AD291" s="65"/>
      <c r="AE291" s="65"/>
      <c r="AF291" s="65"/>
      <c r="AG291" s="65"/>
    </row>
    <row r="292" spans="1:33" s="17" customFormat="1" x14ac:dyDescent="0.25">
      <c r="A292" s="114">
        <f>IF(F292&lt;&gt;"",1+MAX($A$7:A291),"")</f>
        <v>201</v>
      </c>
      <c r="B292" s="245"/>
      <c r="C292" s="80"/>
      <c r="D292" s="80"/>
      <c r="E292" s="98" t="s">
        <v>687</v>
      </c>
      <c r="F292" s="68">
        <v>101</v>
      </c>
      <c r="G292" s="65"/>
      <c r="H292" s="68" t="s">
        <v>40</v>
      </c>
      <c r="I292" s="69">
        <v>0</v>
      </c>
      <c r="J292" s="70">
        <f t="shared" si="215"/>
        <v>101</v>
      </c>
      <c r="K292" s="71"/>
      <c r="L292" s="71">
        <f t="shared" si="216"/>
        <v>0</v>
      </c>
      <c r="M292" s="71"/>
      <c r="N292" s="41">
        <f t="shared" si="217"/>
        <v>0</v>
      </c>
      <c r="O292" s="71"/>
      <c r="P292" s="71">
        <f t="shared" si="218"/>
        <v>0</v>
      </c>
      <c r="Q292" s="72">
        <f t="shared" si="219"/>
        <v>0</v>
      </c>
      <c r="R292" s="73"/>
      <c r="S292" s="65"/>
      <c r="T292" s="65"/>
      <c r="U292" s="65"/>
      <c r="V292" s="65"/>
      <c r="W292" s="65"/>
      <c r="X292" s="65"/>
      <c r="Y292" s="65"/>
      <c r="Z292" s="65"/>
      <c r="AA292" s="65"/>
      <c r="AB292" s="65"/>
      <c r="AC292" s="65"/>
      <c r="AD292" s="65"/>
      <c r="AE292" s="65"/>
      <c r="AF292" s="65"/>
      <c r="AG292" s="65"/>
    </row>
    <row r="293" spans="1:33" s="17" customFormat="1" x14ac:dyDescent="0.25">
      <c r="A293" s="114" t="str">
        <f>IF(F293&lt;&gt;"",1+MAX($A$7:A292),"")</f>
        <v/>
      </c>
      <c r="B293" s="245"/>
      <c r="C293" s="80"/>
      <c r="D293" s="80"/>
      <c r="E293" s="97" t="s">
        <v>688</v>
      </c>
      <c r="F293" s="68"/>
      <c r="G293" s="65"/>
      <c r="H293" s="68"/>
      <c r="I293" s="69"/>
      <c r="J293" s="70"/>
      <c r="K293" s="71"/>
      <c r="L293" s="71"/>
      <c r="M293" s="71"/>
      <c r="N293" s="41"/>
      <c r="O293" s="71"/>
      <c r="P293" s="71"/>
      <c r="Q293" s="72"/>
      <c r="R293" s="73"/>
      <c r="S293" s="65"/>
      <c r="T293" s="65"/>
      <c r="U293" s="65"/>
      <c r="V293" s="65"/>
      <c r="W293" s="65"/>
      <c r="X293" s="65"/>
      <c r="Y293" s="65"/>
      <c r="Z293" s="65"/>
      <c r="AA293" s="65"/>
      <c r="AB293" s="65"/>
      <c r="AC293" s="65"/>
      <c r="AD293" s="65"/>
      <c r="AE293" s="65"/>
      <c r="AF293" s="65"/>
      <c r="AG293" s="65"/>
    </row>
    <row r="294" spans="1:33" s="17" customFormat="1" x14ac:dyDescent="0.25">
      <c r="A294" s="114">
        <f>IF(F294&lt;&gt;"",1+MAX($A$7:A293),"")</f>
        <v>202</v>
      </c>
      <c r="B294" s="245"/>
      <c r="C294" s="173"/>
      <c r="D294" s="78"/>
      <c r="E294" s="98" t="s">
        <v>639</v>
      </c>
      <c r="F294" s="68">
        <v>8</v>
      </c>
      <c r="G294" s="65"/>
      <c r="H294" s="68" t="s">
        <v>40</v>
      </c>
      <c r="I294" s="69">
        <v>0</v>
      </c>
      <c r="J294" s="70">
        <f t="shared" si="215"/>
        <v>8</v>
      </c>
      <c r="K294" s="71"/>
      <c r="L294" s="71">
        <f t="shared" si="216"/>
        <v>0</v>
      </c>
      <c r="M294" s="71"/>
      <c r="N294" s="41">
        <f t="shared" si="217"/>
        <v>0</v>
      </c>
      <c r="O294" s="71"/>
      <c r="P294" s="71">
        <f t="shared" si="218"/>
        <v>0</v>
      </c>
      <c r="Q294" s="72">
        <f t="shared" si="219"/>
        <v>0</v>
      </c>
      <c r="R294" s="73"/>
      <c r="S294" s="65"/>
      <c r="T294" s="65"/>
      <c r="U294" s="65"/>
      <c r="V294" s="65"/>
      <c r="W294" s="65"/>
      <c r="X294" s="65"/>
      <c r="Y294" s="65"/>
      <c r="Z294" s="65"/>
      <c r="AA294" s="65"/>
      <c r="AB294" s="65"/>
      <c r="AC294" s="65"/>
      <c r="AD294" s="65"/>
      <c r="AE294" s="65"/>
      <c r="AF294" s="65"/>
      <c r="AG294" s="65"/>
    </row>
    <row r="295" spans="1:33" s="17" customFormat="1" x14ac:dyDescent="0.25">
      <c r="A295" s="114" t="str">
        <f>IF(F295&lt;&gt;"",1+MAX($A$7:A294),"")</f>
        <v/>
      </c>
      <c r="B295" s="245"/>
      <c r="C295" s="173"/>
      <c r="D295" s="78"/>
      <c r="E295" s="139" t="s">
        <v>239</v>
      </c>
      <c r="F295" s="68"/>
      <c r="G295" s="65"/>
      <c r="H295" s="68"/>
      <c r="I295" s="69"/>
      <c r="J295" s="70"/>
      <c r="K295" s="71"/>
      <c r="L295" s="71"/>
      <c r="M295" s="71"/>
      <c r="N295" s="41"/>
      <c r="O295" s="71"/>
      <c r="P295" s="71"/>
      <c r="Q295" s="72"/>
      <c r="R295" s="73"/>
      <c r="S295" s="65"/>
      <c r="T295" s="65"/>
      <c r="U295" s="65"/>
      <c r="V295" s="65"/>
      <c r="W295" s="65"/>
      <c r="X295" s="65"/>
      <c r="Y295" s="65"/>
      <c r="Z295" s="65"/>
      <c r="AA295" s="65"/>
      <c r="AB295" s="65"/>
      <c r="AC295" s="65"/>
      <c r="AD295" s="65"/>
      <c r="AE295" s="65"/>
      <c r="AF295" s="65"/>
      <c r="AG295" s="65"/>
    </row>
    <row r="296" spans="1:33" s="17" customFormat="1" x14ac:dyDescent="0.25">
      <c r="A296" s="114">
        <f>IF(F296&lt;&gt;"",1+MAX($A$7:A295),"")</f>
        <v>203</v>
      </c>
      <c r="B296" s="245"/>
      <c r="C296" s="75"/>
      <c r="D296" s="75"/>
      <c r="E296" s="98" t="s">
        <v>689</v>
      </c>
      <c r="F296" s="68">
        <v>18</v>
      </c>
      <c r="G296" s="65"/>
      <c r="H296" s="68" t="s">
        <v>35</v>
      </c>
      <c r="I296" s="69">
        <v>0</v>
      </c>
      <c r="J296" s="70">
        <f t="shared" si="215"/>
        <v>18</v>
      </c>
      <c r="K296" s="71"/>
      <c r="L296" s="71">
        <f t="shared" si="216"/>
        <v>0</v>
      </c>
      <c r="M296" s="71"/>
      <c r="N296" s="41">
        <f t="shared" si="217"/>
        <v>0</v>
      </c>
      <c r="O296" s="71"/>
      <c r="P296" s="71">
        <f t="shared" si="218"/>
        <v>0</v>
      </c>
      <c r="Q296" s="72">
        <f t="shared" si="219"/>
        <v>0</v>
      </c>
      <c r="R296" s="73"/>
      <c r="S296" s="65"/>
      <c r="T296" s="65"/>
      <c r="U296" s="65"/>
      <c r="V296" s="65"/>
      <c r="W296" s="65"/>
      <c r="X296" s="65"/>
      <c r="Y296" s="65"/>
      <c r="Z296" s="65"/>
      <c r="AA296" s="65"/>
      <c r="AB296" s="65"/>
      <c r="AC296" s="65"/>
      <c r="AD296" s="65"/>
      <c r="AE296" s="65"/>
      <c r="AF296" s="65"/>
      <c r="AG296" s="65"/>
    </row>
    <row r="297" spans="1:33" s="17" customFormat="1" x14ac:dyDescent="0.25">
      <c r="A297" s="114">
        <f>IF(F297&lt;&gt;"",1+MAX($A$7:A296),"")</f>
        <v>204</v>
      </c>
      <c r="B297" s="245"/>
      <c r="C297" s="75"/>
      <c r="D297" s="75"/>
      <c r="E297" s="98" t="s">
        <v>690</v>
      </c>
      <c r="F297" s="68">
        <v>3</v>
      </c>
      <c r="G297" s="65"/>
      <c r="H297" s="68" t="s">
        <v>35</v>
      </c>
      <c r="I297" s="69">
        <v>0</v>
      </c>
      <c r="J297" s="70">
        <f t="shared" si="215"/>
        <v>3</v>
      </c>
      <c r="K297" s="71"/>
      <c r="L297" s="71">
        <f t="shared" si="216"/>
        <v>0</v>
      </c>
      <c r="M297" s="71"/>
      <c r="N297" s="41">
        <f t="shared" si="217"/>
        <v>0</v>
      </c>
      <c r="O297" s="71"/>
      <c r="P297" s="71">
        <f t="shared" si="218"/>
        <v>0</v>
      </c>
      <c r="Q297" s="72">
        <f t="shared" si="219"/>
        <v>0</v>
      </c>
      <c r="R297" s="73"/>
      <c r="S297" s="65"/>
      <c r="T297" s="65"/>
      <c r="U297" s="65"/>
      <c r="V297" s="65"/>
      <c r="W297" s="65"/>
      <c r="X297" s="65"/>
      <c r="Y297" s="65"/>
      <c r="Z297" s="65"/>
      <c r="AA297" s="65"/>
      <c r="AB297" s="65"/>
      <c r="AC297" s="65"/>
      <c r="AD297" s="65"/>
      <c r="AE297" s="65"/>
      <c r="AF297" s="65"/>
      <c r="AG297" s="65"/>
    </row>
    <row r="298" spans="1:33" s="17" customFormat="1" x14ac:dyDescent="0.25">
      <c r="A298" s="114">
        <f>IF(F298&lt;&gt;"",1+MAX($A$7:A297),"")</f>
        <v>205</v>
      </c>
      <c r="B298" s="245"/>
      <c r="C298" s="75"/>
      <c r="D298" s="75"/>
      <c r="E298" s="98" t="s">
        <v>691</v>
      </c>
      <c r="F298" s="68">
        <v>6</v>
      </c>
      <c r="G298" s="65"/>
      <c r="H298" s="68" t="s">
        <v>35</v>
      </c>
      <c r="I298" s="69">
        <v>0</v>
      </c>
      <c r="J298" s="70">
        <f t="shared" si="215"/>
        <v>6</v>
      </c>
      <c r="K298" s="71"/>
      <c r="L298" s="71">
        <f t="shared" si="216"/>
        <v>0</v>
      </c>
      <c r="M298" s="71"/>
      <c r="N298" s="41">
        <f t="shared" si="217"/>
        <v>0</v>
      </c>
      <c r="O298" s="71"/>
      <c r="P298" s="71">
        <f t="shared" si="218"/>
        <v>0</v>
      </c>
      <c r="Q298" s="72">
        <f t="shared" si="219"/>
        <v>0</v>
      </c>
      <c r="R298" s="73"/>
      <c r="S298" s="65"/>
      <c r="T298" s="65"/>
      <c r="U298" s="65"/>
      <c r="V298" s="65"/>
      <c r="W298" s="65"/>
      <c r="X298" s="65"/>
      <c r="Y298" s="65"/>
      <c r="Z298" s="65"/>
      <c r="AA298" s="65"/>
      <c r="AB298" s="65"/>
      <c r="AC298" s="65"/>
      <c r="AD298" s="65"/>
      <c r="AE298" s="65"/>
      <c r="AF298" s="65"/>
      <c r="AG298" s="65"/>
    </row>
    <row r="299" spans="1:33" s="17" customFormat="1" x14ac:dyDescent="0.25">
      <c r="A299" s="114">
        <f>IF(F299&lt;&gt;"",1+MAX($A$7:A298),"")</f>
        <v>206</v>
      </c>
      <c r="B299" s="245"/>
      <c r="C299" s="67"/>
      <c r="D299" s="67"/>
      <c r="E299" s="98" t="s">
        <v>692</v>
      </c>
      <c r="F299" s="68">
        <v>2</v>
      </c>
      <c r="G299" s="65"/>
      <c r="H299" s="68" t="s">
        <v>35</v>
      </c>
      <c r="I299" s="69">
        <v>0</v>
      </c>
      <c r="J299" s="70">
        <f t="shared" si="215"/>
        <v>2</v>
      </c>
      <c r="K299" s="71"/>
      <c r="L299" s="71">
        <f t="shared" si="216"/>
        <v>0</v>
      </c>
      <c r="M299" s="71"/>
      <c r="N299" s="41">
        <f t="shared" si="217"/>
        <v>0</v>
      </c>
      <c r="O299" s="71"/>
      <c r="P299" s="71">
        <f t="shared" si="218"/>
        <v>0</v>
      </c>
      <c r="Q299" s="72">
        <f t="shared" si="219"/>
        <v>0</v>
      </c>
      <c r="R299" s="73"/>
      <c r="S299" s="65"/>
      <c r="T299" s="65"/>
      <c r="U299" s="65"/>
      <c r="V299" s="65"/>
      <c r="W299" s="65"/>
      <c r="X299" s="65"/>
      <c r="Y299" s="65"/>
      <c r="Z299" s="65"/>
      <c r="AA299" s="65"/>
      <c r="AB299" s="65"/>
      <c r="AC299" s="65"/>
      <c r="AD299" s="65"/>
      <c r="AE299" s="65"/>
      <c r="AF299" s="65"/>
      <c r="AG299" s="65"/>
    </row>
    <row r="300" spans="1:33" s="17" customFormat="1" x14ac:dyDescent="0.25">
      <c r="A300" s="114">
        <f>IF(F300&lt;&gt;"",1+MAX($A$7:A299),"")</f>
        <v>207</v>
      </c>
      <c r="B300" s="245"/>
      <c r="C300" s="173"/>
      <c r="D300" s="78"/>
      <c r="E300" s="98" t="s">
        <v>693</v>
      </c>
      <c r="F300" s="68">
        <v>2</v>
      </c>
      <c r="G300" s="65"/>
      <c r="H300" s="68" t="s">
        <v>35</v>
      </c>
      <c r="I300" s="69">
        <v>0</v>
      </c>
      <c r="J300" s="70">
        <f t="shared" si="215"/>
        <v>2</v>
      </c>
      <c r="K300" s="71"/>
      <c r="L300" s="71">
        <f t="shared" si="216"/>
        <v>0</v>
      </c>
      <c r="M300" s="71"/>
      <c r="N300" s="41">
        <f t="shared" si="217"/>
        <v>0</v>
      </c>
      <c r="O300" s="71"/>
      <c r="P300" s="71">
        <f t="shared" si="218"/>
        <v>0</v>
      </c>
      <c r="Q300" s="72">
        <f t="shared" si="219"/>
        <v>0</v>
      </c>
      <c r="R300" s="73"/>
      <c r="S300" s="65"/>
      <c r="T300" s="65"/>
      <c r="U300" s="65"/>
      <c r="V300" s="65"/>
      <c r="W300" s="65"/>
      <c r="X300" s="65"/>
      <c r="Y300" s="65"/>
      <c r="Z300" s="65"/>
      <c r="AA300" s="65"/>
      <c r="AB300" s="65"/>
      <c r="AC300" s="65"/>
      <c r="AD300" s="65"/>
      <c r="AE300" s="65"/>
      <c r="AF300" s="65"/>
      <c r="AG300" s="65"/>
    </row>
    <row r="301" spans="1:33" s="17" customFormat="1" x14ac:dyDescent="0.25">
      <c r="A301" s="114">
        <f>IF(F301&lt;&gt;"",1+MAX($A$7:A300),"")</f>
        <v>208</v>
      </c>
      <c r="B301" s="245"/>
      <c r="C301" s="174"/>
      <c r="D301" s="79"/>
      <c r="E301" s="98" t="s">
        <v>694</v>
      </c>
      <c r="F301" s="68">
        <v>1</v>
      </c>
      <c r="G301" s="65"/>
      <c r="H301" s="68" t="s">
        <v>35</v>
      </c>
      <c r="I301" s="69">
        <v>0</v>
      </c>
      <c r="J301" s="70">
        <f t="shared" si="215"/>
        <v>1</v>
      </c>
      <c r="K301" s="71"/>
      <c r="L301" s="71">
        <f t="shared" si="216"/>
        <v>0</v>
      </c>
      <c r="M301" s="71"/>
      <c r="N301" s="41">
        <f t="shared" si="217"/>
        <v>0</v>
      </c>
      <c r="O301" s="71"/>
      <c r="P301" s="71">
        <f t="shared" si="218"/>
        <v>0</v>
      </c>
      <c r="Q301" s="72">
        <f t="shared" si="219"/>
        <v>0</v>
      </c>
      <c r="R301" s="73"/>
      <c r="S301" s="65"/>
      <c r="T301" s="65"/>
      <c r="U301" s="65"/>
      <c r="V301" s="65"/>
      <c r="W301" s="65"/>
      <c r="X301" s="65"/>
      <c r="Y301" s="65"/>
      <c r="Z301" s="65"/>
      <c r="AA301" s="65"/>
      <c r="AB301" s="65"/>
      <c r="AC301" s="65"/>
      <c r="AD301" s="65"/>
      <c r="AE301" s="65"/>
      <c r="AF301" s="65"/>
      <c r="AG301" s="65"/>
    </row>
    <row r="302" spans="1:33" s="17" customFormat="1" x14ac:dyDescent="0.25">
      <c r="A302" s="114">
        <f>IF(F302&lt;&gt;"",1+MAX($A$7:A301),"")</f>
        <v>209</v>
      </c>
      <c r="B302" s="245"/>
      <c r="C302" s="80"/>
      <c r="D302" s="80"/>
      <c r="E302" s="98" t="s">
        <v>695</v>
      </c>
      <c r="F302" s="68">
        <v>1</v>
      </c>
      <c r="G302" s="65"/>
      <c r="H302" s="68" t="s">
        <v>35</v>
      </c>
      <c r="I302" s="69">
        <v>0</v>
      </c>
      <c r="J302" s="70">
        <f t="shared" si="215"/>
        <v>1</v>
      </c>
      <c r="K302" s="71"/>
      <c r="L302" s="71">
        <f t="shared" si="216"/>
        <v>0</v>
      </c>
      <c r="M302" s="71"/>
      <c r="N302" s="41">
        <f t="shared" si="217"/>
        <v>0</v>
      </c>
      <c r="O302" s="71"/>
      <c r="P302" s="71">
        <f t="shared" si="218"/>
        <v>0</v>
      </c>
      <c r="Q302" s="72">
        <f t="shared" si="219"/>
        <v>0</v>
      </c>
      <c r="R302" s="73"/>
      <c r="S302" s="65"/>
      <c r="T302" s="65"/>
      <c r="U302" s="65"/>
      <c r="V302" s="65"/>
      <c r="W302" s="65"/>
      <c r="X302" s="65"/>
      <c r="Y302" s="65"/>
      <c r="Z302" s="65"/>
      <c r="AA302" s="65"/>
      <c r="AB302" s="65"/>
      <c r="AC302" s="65"/>
      <c r="AD302" s="65"/>
      <c r="AE302" s="65"/>
      <c r="AF302" s="65"/>
      <c r="AG302" s="65"/>
    </row>
    <row r="303" spans="1:33" s="17" customFormat="1" x14ac:dyDescent="0.25">
      <c r="A303" s="114">
        <f>IF(F303&lt;&gt;"",1+MAX($A$7:A302),"")</f>
        <v>210</v>
      </c>
      <c r="B303" s="245"/>
      <c r="C303" s="80"/>
      <c r="D303" s="80"/>
      <c r="E303" s="98" t="s">
        <v>696</v>
      </c>
      <c r="F303" s="68">
        <v>1</v>
      </c>
      <c r="G303" s="65"/>
      <c r="H303" s="68" t="s">
        <v>35</v>
      </c>
      <c r="I303" s="69">
        <v>0</v>
      </c>
      <c r="J303" s="70">
        <f t="shared" si="215"/>
        <v>1</v>
      </c>
      <c r="K303" s="71"/>
      <c r="L303" s="71">
        <f t="shared" si="216"/>
        <v>0</v>
      </c>
      <c r="M303" s="71"/>
      <c r="N303" s="41">
        <f t="shared" si="217"/>
        <v>0</v>
      </c>
      <c r="O303" s="71"/>
      <c r="P303" s="71">
        <f t="shared" si="218"/>
        <v>0</v>
      </c>
      <c r="Q303" s="72">
        <f t="shared" si="219"/>
        <v>0</v>
      </c>
      <c r="R303" s="73"/>
      <c r="S303" s="65"/>
      <c r="T303" s="65"/>
      <c r="U303" s="65"/>
      <c r="V303" s="65"/>
      <c r="W303" s="65"/>
      <c r="X303" s="65"/>
      <c r="Y303" s="65"/>
      <c r="Z303" s="65"/>
      <c r="AA303" s="65"/>
      <c r="AB303" s="65"/>
      <c r="AC303" s="65"/>
      <c r="AD303" s="65"/>
      <c r="AE303" s="65"/>
      <c r="AF303" s="65"/>
      <c r="AG303" s="65"/>
    </row>
    <row r="304" spans="1:33" s="17" customFormat="1" x14ac:dyDescent="0.25">
      <c r="A304" s="114">
        <f>IF(F304&lt;&gt;"",1+MAX($A$7:A303),"")</f>
        <v>211</v>
      </c>
      <c r="B304" s="245"/>
      <c r="C304" s="173"/>
      <c r="D304" s="78"/>
      <c r="E304" s="98" t="s">
        <v>697</v>
      </c>
      <c r="F304" s="68">
        <v>1</v>
      </c>
      <c r="G304" s="65"/>
      <c r="H304" s="68" t="s">
        <v>35</v>
      </c>
      <c r="I304" s="69">
        <v>0</v>
      </c>
      <c r="J304" s="70">
        <f t="shared" si="215"/>
        <v>1</v>
      </c>
      <c r="K304" s="71"/>
      <c r="L304" s="71">
        <f t="shared" si="216"/>
        <v>0</v>
      </c>
      <c r="M304" s="71"/>
      <c r="N304" s="41">
        <f t="shared" si="217"/>
        <v>0</v>
      </c>
      <c r="O304" s="71"/>
      <c r="P304" s="71">
        <f t="shared" si="218"/>
        <v>0</v>
      </c>
      <c r="Q304" s="72">
        <f t="shared" si="219"/>
        <v>0</v>
      </c>
      <c r="R304" s="73"/>
      <c r="S304" s="65"/>
      <c r="T304" s="65"/>
      <c r="U304" s="65"/>
      <c r="V304" s="65"/>
      <c r="W304" s="65"/>
      <c r="X304" s="65"/>
      <c r="Y304" s="65"/>
      <c r="Z304" s="65"/>
      <c r="AA304" s="65"/>
      <c r="AB304" s="65"/>
      <c r="AC304" s="65"/>
      <c r="AD304" s="65"/>
      <c r="AE304" s="65"/>
      <c r="AF304" s="65"/>
      <c r="AG304" s="65"/>
    </row>
    <row r="305" spans="1:33" s="17" customFormat="1" x14ac:dyDescent="0.25">
      <c r="A305" s="114">
        <f>IF(F305&lt;&gt;"",1+MAX($A$7:A304),"")</f>
        <v>212</v>
      </c>
      <c r="B305" s="245"/>
      <c r="C305" s="173"/>
      <c r="D305" s="78"/>
      <c r="E305" s="98" t="s">
        <v>698</v>
      </c>
      <c r="F305" s="68">
        <v>1</v>
      </c>
      <c r="G305" s="65"/>
      <c r="H305" s="68" t="s">
        <v>35</v>
      </c>
      <c r="I305" s="69">
        <v>0</v>
      </c>
      <c r="J305" s="70">
        <f t="shared" si="215"/>
        <v>1</v>
      </c>
      <c r="K305" s="71"/>
      <c r="L305" s="71">
        <f t="shared" si="216"/>
        <v>0</v>
      </c>
      <c r="M305" s="71"/>
      <c r="N305" s="41">
        <f t="shared" si="217"/>
        <v>0</v>
      </c>
      <c r="O305" s="71"/>
      <c r="P305" s="71">
        <f t="shared" si="218"/>
        <v>0</v>
      </c>
      <c r="Q305" s="72">
        <f t="shared" si="219"/>
        <v>0</v>
      </c>
      <c r="R305" s="73"/>
      <c r="S305" s="65"/>
      <c r="T305" s="65"/>
      <c r="U305" s="65"/>
      <c r="V305" s="65"/>
      <c r="W305" s="65"/>
      <c r="X305" s="65"/>
      <c r="Y305" s="65"/>
      <c r="Z305" s="65"/>
      <c r="AA305" s="65"/>
      <c r="AB305" s="65"/>
      <c r="AC305" s="65"/>
      <c r="AD305" s="65"/>
      <c r="AE305" s="65"/>
      <c r="AF305" s="65"/>
      <c r="AG305" s="65"/>
    </row>
    <row r="306" spans="1:33" s="17" customFormat="1" x14ac:dyDescent="0.25">
      <c r="A306" s="114">
        <f>IF(F306&lt;&gt;"",1+MAX($A$7:A305),"")</f>
        <v>213</v>
      </c>
      <c r="B306" s="245"/>
      <c r="C306" s="75"/>
      <c r="D306" s="75"/>
      <c r="E306" s="98" t="s">
        <v>699</v>
      </c>
      <c r="F306" s="68">
        <v>1</v>
      </c>
      <c r="G306" s="65"/>
      <c r="H306" s="68" t="s">
        <v>35</v>
      </c>
      <c r="I306" s="69">
        <v>0</v>
      </c>
      <c r="J306" s="70">
        <f t="shared" si="215"/>
        <v>1</v>
      </c>
      <c r="K306" s="71"/>
      <c r="L306" s="71">
        <f t="shared" si="216"/>
        <v>0</v>
      </c>
      <c r="M306" s="71"/>
      <c r="N306" s="41">
        <f t="shared" si="217"/>
        <v>0</v>
      </c>
      <c r="O306" s="71"/>
      <c r="P306" s="71">
        <f t="shared" si="218"/>
        <v>0</v>
      </c>
      <c r="Q306" s="72">
        <f t="shared" si="219"/>
        <v>0</v>
      </c>
      <c r="R306" s="73"/>
      <c r="S306" s="65"/>
      <c r="T306" s="65"/>
      <c r="U306" s="65"/>
      <c r="V306" s="65"/>
      <c r="W306" s="65"/>
      <c r="X306" s="65"/>
      <c r="Y306" s="65"/>
      <c r="Z306" s="65"/>
      <c r="AA306" s="65"/>
      <c r="AB306" s="65"/>
      <c r="AC306" s="65"/>
      <c r="AD306" s="65"/>
      <c r="AE306" s="65"/>
      <c r="AF306" s="65"/>
      <c r="AG306" s="65"/>
    </row>
    <row r="307" spans="1:33" s="17" customFormat="1" x14ac:dyDescent="0.25">
      <c r="A307" s="114">
        <f>IF(F307&lt;&gt;"",1+MAX($A$7:A306),"")</f>
        <v>214</v>
      </c>
      <c r="B307" s="245"/>
      <c r="C307" s="75"/>
      <c r="D307" s="75"/>
      <c r="E307" s="98" t="s">
        <v>700</v>
      </c>
      <c r="F307" s="68">
        <v>7</v>
      </c>
      <c r="G307" s="65"/>
      <c r="H307" s="68" t="s">
        <v>35</v>
      </c>
      <c r="I307" s="69">
        <v>0</v>
      </c>
      <c r="J307" s="70">
        <f t="shared" si="215"/>
        <v>7</v>
      </c>
      <c r="K307" s="71"/>
      <c r="L307" s="71">
        <f t="shared" si="216"/>
        <v>0</v>
      </c>
      <c r="M307" s="71"/>
      <c r="N307" s="41">
        <f t="shared" si="217"/>
        <v>0</v>
      </c>
      <c r="O307" s="71"/>
      <c r="P307" s="71">
        <f t="shared" si="218"/>
        <v>0</v>
      </c>
      <c r="Q307" s="72">
        <f t="shared" si="219"/>
        <v>0</v>
      </c>
      <c r="R307" s="73"/>
      <c r="S307" s="65"/>
      <c r="T307" s="65"/>
      <c r="U307" s="65"/>
      <c r="V307" s="65"/>
      <c r="W307" s="65"/>
      <c r="X307" s="65"/>
      <c r="Y307" s="65"/>
      <c r="Z307" s="65"/>
      <c r="AA307" s="65"/>
      <c r="AB307" s="65"/>
      <c r="AC307" s="65"/>
      <c r="AD307" s="65"/>
      <c r="AE307" s="65"/>
      <c r="AF307" s="65"/>
      <c r="AG307" s="65"/>
    </row>
    <row r="308" spans="1:33" s="17" customFormat="1" x14ac:dyDescent="0.25">
      <c r="A308" s="114">
        <f>IF(F308&lt;&gt;"",1+MAX($A$7:A307),"")</f>
        <v>215</v>
      </c>
      <c r="B308" s="245"/>
      <c r="C308" s="75"/>
      <c r="D308" s="75"/>
      <c r="E308" s="98" t="s">
        <v>208</v>
      </c>
      <c r="F308" s="68">
        <v>2</v>
      </c>
      <c r="G308" s="65"/>
      <c r="H308" s="68" t="s">
        <v>35</v>
      </c>
      <c r="I308" s="69">
        <v>0</v>
      </c>
      <c r="J308" s="70">
        <f t="shared" si="215"/>
        <v>2</v>
      </c>
      <c r="K308" s="71"/>
      <c r="L308" s="71">
        <f t="shared" si="216"/>
        <v>0</v>
      </c>
      <c r="M308" s="71"/>
      <c r="N308" s="41">
        <f t="shared" si="217"/>
        <v>0</v>
      </c>
      <c r="O308" s="71"/>
      <c r="P308" s="71">
        <f t="shared" si="218"/>
        <v>0</v>
      </c>
      <c r="Q308" s="72">
        <f t="shared" si="219"/>
        <v>0</v>
      </c>
      <c r="R308" s="73"/>
      <c r="S308" s="65"/>
      <c r="T308" s="65"/>
      <c r="U308" s="65"/>
      <c r="V308" s="65"/>
      <c r="W308" s="65"/>
      <c r="X308" s="65"/>
      <c r="Y308" s="65"/>
      <c r="Z308" s="65"/>
      <c r="AA308" s="65"/>
      <c r="AB308" s="65"/>
      <c r="AC308" s="65"/>
      <c r="AD308" s="65"/>
      <c r="AE308" s="65"/>
      <c r="AF308" s="65"/>
      <c r="AG308" s="65"/>
    </row>
    <row r="309" spans="1:33" s="17" customFormat="1" x14ac:dyDescent="0.25">
      <c r="A309" s="114">
        <f>IF(F309&lt;&gt;"",1+MAX($A$7:A308),"")</f>
        <v>216</v>
      </c>
      <c r="B309" s="245"/>
      <c r="C309" s="67"/>
      <c r="D309" s="67"/>
      <c r="E309" s="98" t="s">
        <v>701</v>
      </c>
      <c r="F309" s="68">
        <v>1</v>
      </c>
      <c r="G309" s="65"/>
      <c r="H309" s="68" t="s">
        <v>35</v>
      </c>
      <c r="I309" s="69">
        <v>0</v>
      </c>
      <c r="J309" s="70">
        <f t="shared" si="215"/>
        <v>1</v>
      </c>
      <c r="K309" s="71"/>
      <c r="L309" s="71">
        <f t="shared" si="216"/>
        <v>0</v>
      </c>
      <c r="M309" s="71"/>
      <c r="N309" s="41">
        <f t="shared" si="217"/>
        <v>0</v>
      </c>
      <c r="O309" s="71"/>
      <c r="P309" s="71">
        <f t="shared" si="218"/>
        <v>0</v>
      </c>
      <c r="Q309" s="72">
        <f t="shared" si="219"/>
        <v>0</v>
      </c>
      <c r="R309" s="73"/>
      <c r="S309" s="65"/>
      <c r="T309" s="65"/>
      <c r="U309" s="65"/>
      <c r="V309" s="65"/>
      <c r="W309" s="65"/>
      <c r="X309" s="65"/>
      <c r="Y309" s="65"/>
      <c r="Z309" s="65"/>
      <c r="AA309" s="65"/>
      <c r="AB309" s="65"/>
      <c r="AC309" s="65"/>
      <c r="AD309" s="65"/>
      <c r="AE309" s="65"/>
      <c r="AF309" s="65"/>
      <c r="AG309" s="65"/>
    </row>
    <row r="310" spans="1:33" s="17" customFormat="1" x14ac:dyDescent="0.25">
      <c r="A310" s="114">
        <f>IF(F310&lt;&gt;"",1+MAX($A$7:A309),"")</f>
        <v>217</v>
      </c>
      <c r="B310" s="245"/>
      <c r="C310" s="173"/>
      <c r="D310" s="78"/>
      <c r="E310" s="98" t="s">
        <v>702</v>
      </c>
      <c r="F310" s="68">
        <v>1</v>
      </c>
      <c r="G310" s="65"/>
      <c r="H310" s="68" t="s">
        <v>35</v>
      </c>
      <c r="I310" s="69">
        <v>0</v>
      </c>
      <c r="J310" s="70">
        <f t="shared" si="215"/>
        <v>1</v>
      </c>
      <c r="K310" s="71"/>
      <c r="L310" s="71">
        <f t="shared" si="216"/>
        <v>0</v>
      </c>
      <c r="M310" s="71"/>
      <c r="N310" s="41">
        <f t="shared" si="217"/>
        <v>0</v>
      </c>
      <c r="O310" s="71"/>
      <c r="P310" s="71">
        <f t="shared" si="218"/>
        <v>0</v>
      </c>
      <c r="Q310" s="72">
        <f t="shared" si="219"/>
        <v>0</v>
      </c>
      <c r="R310" s="73"/>
      <c r="S310" s="65"/>
      <c r="T310" s="65"/>
      <c r="U310" s="65"/>
      <c r="V310" s="65"/>
      <c r="W310" s="65"/>
      <c r="X310" s="65"/>
      <c r="Y310" s="65"/>
      <c r="Z310" s="65"/>
      <c r="AA310" s="65"/>
      <c r="AB310" s="65"/>
      <c r="AC310" s="65"/>
      <c r="AD310" s="65"/>
      <c r="AE310" s="65"/>
      <c r="AF310" s="65"/>
      <c r="AG310" s="65"/>
    </row>
    <row r="311" spans="1:33" s="17" customFormat="1" x14ac:dyDescent="0.25">
      <c r="A311" s="114">
        <f>IF(F311&lt;&gt;"",1+MAX($A$7:A310),"")</f>
        <v>218</v>
      </c>
      <c r="B311" s="245"/>
      <c r="C311" s="174"/>
      <c r="D311" s="79"/>
      <c r="E311" s="98" t="s">
        <v>703</v>
      </c>
      <c r="F311" s="68">
        <v>1</v>
      </c>
      <c r="G311" s="65"/>
      <c r="H311" s="68" t="s">
        <v>35</v>
      </c>
      <c r="I311" s="69">
        <v>0</v>
      </c>
      <c r="J311" s="70">
        <f t="shared" ref="J311:J374" si="220">F311*(1+I311)</f>
        <v>1</v>
      </c>
      <c r="K311" s="71"/>
      <c r="L311" s="71">
        <f t="shared" ref="L311:L374" si="221">K311*J311</f>
        <v>0</v>
      </c>
      <c r="M311" s="71"/>
      <c r="N311" s="41">
        <f t="shared" ref="N311:N374" si="222">M311*J311</f>
        <v>0</v>
      </c>
      <c r="O311" s="71"/>
      <c r="P311" s="71">
        <f t="shared" ref="P311:P374" si="223">O311*J311</f>
        <v>0</v>
      </c>
      <c r="Q311" s="72">
        <f t="shared" ref="Q311:Q374" si="224">(K311+O311)*J311</f>
        <v>0</v>
      </c>
      <c r="R311" s="73"/>
      <c r="S311" s="65"/>
      <c r="T311" s="65"/>
      <c r="U311" s="65"/>
      <c r="V311" s="65"/>
      <c r="W311" s="65"/>
      <c r="X311" s="65"/>
      <c r="Y311" s="65"/>
      <c r="Z311" s="65"/>
      <c r="AA311" s="65"/>
      <c r="AB311" s="65"/>
      <c r="AC311" s="65"/>
      <c r="AD311" s="65"/>
      <c r="AE311" s="65"/>
      <c r="AF311" s="65"/>
      <c r="AG311" s="65"/>
    </row>
    <row r="312" spans="1:33" s="17" customFormat="1" ht="45" x14ac:dyDescent="0.25">
      <c r="A312" s="114">
        <f>IF(F312&lt;&gt;"",1+MAX($A$7:A311),"")</f>
        <v>219</v>
      </c>
      <c r="B312" s="245"/>
      <c r="C312" s="247" t="s">
        <v>756</v>
      </c>
      <c r="D312" s="80"/>
      <c r="E312" s="98" t="s">
        <v>704</v>
      </c>
      <c r="F312" s="68">
        <v>1</v>
      </c>
      <c r="G312" s="65"/>
      <c r="H312" s="68" t="s">
        <v>35</v>
      </c>
      <c r="I312" s="69">
        <v>0</v>
      </c>
      <c r="J312" s="70">
        <f t="shared" si="220"/>
        <v>1</v>
      </c>
      <c r="K312" s="71"/>
      <c r="L312" s="71">
        <f t="shared" si="221"/>
        <v>0</v>
      </c>
      <c r="M312" s="71"/>
      <c r="N312" s="41">
        <f t="shared" si="222"/>
        <v>0</v>
      </c>
      <c r="O312" s="71"/>
      <c r="P312" s="71">
        <f t="shared" si="223"/>
        <v>0</v>
      </c>
      <c r="Q312" s="72">
        <f t="shared" si="224"/>
        <v>0</v>
      </c>
      <c r="R312" s="73"/>
      <c r="S312" s="65"/>
      <c r="T312" s="65"/>
      <c r="U312" s="65"/>
      <c r="V312" s="65"/>
      <c r="W312" s="65"/>
      <c r="X312" s="65"/>
      <c r="Y312" s="65"/>
      <c r="Z312" s="65"/>
      <c r="AA312" s="65"/>
      <c r="AB312" s="65"/>
      <c r="AC312" s="65"/>
      <c r="AD312" s="65"/>
      <c r="AE312" s="65"/>
      <c r="AF312" s="65"/>
      <c r="AG312" s="65"/>
    </row>
    <row r="313" spans="1:33" s="17" customFormat="1" ht="45" x14ac:dyDescent="0.25">
      <c r="A313" s="114">
        <f>IF(F313&lt;&gt;"",1+MAX($A$7:A312),"")</f>
        <v>220</v>
      </c>
      <c r="B313" s="245"/>
      <c r="C313" s="248"/>
      <c r="D313" s="80"/>
      <c r="E313" s="98" t="s">
        <v>705</v>
      </c>
      <c r="F313" s="68">
        <v>2</v>
      </c>
      <c r="G313" s="65"/>
      <c r="H313" s="68" t="s">
        <v>35</v>
      </c>
      <c r="I313" s="69">
        <v>0</v>
      </c>
      <c r="J313" s="70">
        <f t="shared" si="220"/>
        <v>2</v>
      </c>
      <c r="K313" s="71"/>
      <c r="L313" s="71">
        <f t="shared" si="221"/>
        <v>0</v>
      </c>
      <c r="M313" s="71"/>
      <c r="N313" s="41">
        <f t="shared" si="222"/>
        <v>0</v>
      </c>
      <c r="O313" s="71"/>
      <c r="P313" s="71">
        <f t="shared" si="223"/>
        <v>0</v>
      </c>
      <c r="Q313" s="72">
        <f t="shared" si="224"/>
        <v>0</v>
      </c>
      <c r="R313" s="73"/>
      <c r="S313" s="65"/>
      <c r="T313" s="65"/>
      <c r="U313" s="65"/>
      <c r="V313" s="65"/>
      <c r="W313" s="65"/>
      <c r="X313" s="65"/>
      <c r="Y313" s="65"/>
      <c r="Z313" s="65"/>
      <c r="AA313" s="65"/>
      <c r="AB313" s="65"/>
      <c r="AC313" s="65"/>
      <c r="AD313" s="65"/>
      <c r="AE313" s="65"/>
      <c r="AF313" s="65"/>
      <c r="AG313" s="65"/>
    </row>
    <row r="314" spans="1:33" s="17" customFormat="1" ht="45" x14ac:dyDescent="0.25">
      <c r="A314" s="114">
        <f>IF(F314&lt;&gt;"",1+MAX($A$7:A313),"")</f>
        <v>221</v>
      </c>
      <c r="B314" s="245"/>
      <c r="C314" s="248"/>
      <c r="D314" s="78"/>
      <c r="E314" s="98" t="s">
        <v>706</v>
      </c>
      <c r="F314" s="68">
        <v>1</v>
      </c>
      <c r="G314" s="65"/>
      <c r="H314" s="68" t="s">
        <v>35</v>
      </c>
      <c r="I314" s="69">
        <v>0</v>
      </c>
      <c r="J314" s="70">
        <f t="shared" si="220"/>
        <v>1</v>
      </c>
      <c r="K314" s="71"/>
      <c r="L314" s="71">
        <f t="shared" si="221"/>
        <v>0</v>
      </c>
      <c r="M314" s="71"/>
      <c r="N314" s="41">
        <f t="shared" si="222"/>
        <v>0</v>
      </c>
      <c r="O314" s="71"/>
      <c r="P314" s="71">
        <f t="shared" si="223"/>
        <v>0</v>
      </c>
      <c r="Q314" s="72">
        <f t="shared" si="224"/>
        <v>0</v>
      </c>
      <c r="R314" s="73"/>
      <c r="S314" s="65"/>
      <c r="T314" s="65"/>
      <c r="U314" s="65"/>
      <c r="V314" s="65"/>
      <c r="W314" s="65"/>
      <c r="X314" s="65"/>
      <c r="Y314" s="65"/>
      <c r="Z314" s="65"/>
      <c r="AA314" s="65"/>
      <c r="AB314" s="65"/>
      <c r="AC314" s="65"/>
      <c r="AD314" s="65"/>
      <c r="AE314" s="65"/>
      <c r="AF314" s="65"/>
      <c r="AG314" s="65"/>
    </row>
    <row r="315" spans="1:33" s="17" customFormat="1" ht="30" x14ac:dyDescent="0.25">
      <c r="A315" s="114">
        <f>IF(F315&lt;&gt;"",1+MAX($A$7:A314),"")</f>
        <v>222</v>
      </c>
      <c r="B315" s="245"/>
      <c r="C315" s="248"/>
      <c r="D315" s="78"/>
      <c r="E315" s="98" t="s">
        <v>707</v>
      </c>
      <c r="F315" s="68">
        <v>2</v>
      </c>
      <c r="G315" s="65"/>
      <c r="H315" s="68" t="s">
        <v>35</v>
      </c>
      <c r="I315" s="69">
        <v>0</v>
      </c>
      <c r="J315" s="70">
        <f t="shared" si="220"/>
        <v>2</v>
      </c>
      <c r="K315" s="71"/>
      <c r="L315" s="71">
        <f t="shared" si="221"/>
        <v>0</v>
      </c>
      <c r="M315" s="71"/>
      <c r="N315" s="41">
        <f t="shared" si="222"/>
        <v>0</v>
      </c>
      <c r="O315" s="71"/>
      <c r="P315" s="71">
        <f t="shared" si="223"/>
        <v>0</v>
      </c>
      <c r="Q315" s="72">
        <f t="shared" si="224"/>
        <v>0</v>
      </c>
      <c r="R315" s="73"/>
      <c r="S315" s="65"/>
      <c r="T315" s="65"/>
      <c r="U315" s="65"/>
      <c r="V315" s="65"/>
      <c r="W315" s="65"/>
      <c r="X315" s="65"/>
      <c r="Y315" s="65"/>
      <c r="Z315" s="65"/>
      <c r="AA315" s="65"/>
      <c r="AB315" s="65"/>
      <c r="AC315" s="65"/>
      <c r="AD315" s="65"/>
      <c r="AE315" s="65"/>
      <c r="AF315" s="65"/>
      <c r="AG315" s="65"/>
    </row>
    <row r="316" spans="1:33" s="17" customFormat="1" ht="30" x14ac:dyDescent="0.25">
      <c r="A316" s="114">
        <f>IF(F316&lt;&gt;"",1+MAX($A$7:A315),"")</f>
        <v>223</v>
      </c>
      <c r="B316" s="245"/>
      <c r="C316" s="248"/>
      <c r="D316" s="75"/>
      <c r="E316" s="98" t="s">
        <v>708</v>
      </c>
      <c r="F316" s="68">
        <v>2</v>
      </c>
      <c r="G316" s="65"/>
      <c r="H316" s="68" t="s">
        <v>35</v>
      </c>
      <c r="I316" s="69">
        <v>0</v>
      </c>
      <c r="J316" s="70">
        <f t="shared" si="220"/>
        <v>2</v>
      </c>
      <c r="K316" s="71"/>
      <c r="L316" s="71">
        <f t="shared" si="221"/>
        <v>0</v>
      </c>
      <c r="M316" s="71"/>
      <c r="N316" s="41">
        <f t="shared" si="222"/>
        <v>0</v>
      </c>
      <c r="O316" s="71"/>
      <c r="P316" s="71">
        <f t="shared" si="223"/>
        <v>0</v>
      </c>
      <c r="Q316" s="72">
        <f t="shared" si="224"/>
        <v>0</v>
      </c>
      <c r="R316" s="73"/>
      <c r="S316" s="65"/>
      <c r="T316" s="65"/>
      <c r="U316" s="65"/>
      <c r="V316" s="65"/>
      <c r="W316" s="65"/>
      <c r="X316" s="65"/>
      <c r="Y316" s="65"/>
      <c r="Z316" s="65"/>
      <c r="AA316" s="65"/>
      <c r="AB316" s="65"/>
      <c r="AC316" s="65"/>
      <c r="AD316" s="65"/>
      <c r="AE316" s="65"/>
      <c r="AF316" s="65"/>
      <c r="AG316" s="65"/>
    </row>
    <row r="317" spans="1:33" s="17" customFormat="1" ht="30" x14ac:dyDescent="0.25">
      <c r="A317" s="114">
        <f>IF(F317&lt;&gt;"",1+MAX($A$7:A316),"")</f>
        <v>224</v>
      </c>
      <c r="B317" s="245"/>
      <c r="C317" s="248"/>
      <c r="D317" s="75"/>
      <c r="E317" s="98" t="s">
        <v>709</v>
      </c>
      <c r="F317" s="68">
        <v>1</v>
      </c>
      <c r="G317" s="65"/>
      <c r="H317" s="68" t="s">
        <v>35</v>
      </c>
      <c r="I317" s="69">
        <v>0</v>
      </c>
      <c r="J317" s="70">
        <f t="shared" si="220"/>
        <v>1</v>
      </c>
      <c r="K317" s="71"/>
      <c r="L317" s="71">
        <f t="shared" si="221"/>
        <v>0</v>
      </c>
      <c r="M317" s="71"/>
      <c r="N317" s="41">
        <f t="shared" si="222"/>
        <v>0</v>
      </c>
      <c r="O317" s="71"/>
      <c r="P317" s="71">
        <f t="shared" si="223"/>
        <v>0</v>
      </c>
      <c r="Q317" s="72">
        <f t="shared" si="224"/>
        <v>0</v>
      </c>
      <c r="R317" s="73"/>
      <c r="S317" s="65"/>
      <c r="T317" s="65"/>
      <c r="U317" s="65"/>
      <c r="V317" s="65"/>
      <c r="W317" s="65"/>
      <c r="X317" s="65"/>
      <c r="Y317" s="65"/>
      <c r="Z317" s="65"/>
      <c r="AA317" s="65"/>
      <c r="AB317" s="65"/>
      <c r="AC317" s="65"/>
      <c r="AD317" s="65"/>
      <c r="AE317" s="65"/>
      <c r="AF317" s="65"/>
      <c r="AG317" s="65"/>
    </row>
    <row r="318" spans="1:33" s="17" customFormat="1" ht="45" x14ac:dyDescent="0.25">
      <c r="A318" s="114">
        <f>IF(F318&lt;&gt;"",1+MAX($A$7:A317),"")</f>
        <v>225</v>
      </c>
      <c r="B318" s="245"/>
      <c r="C318" s="248"/>
      <c r="D318" s="75"/>
      <c r="E318" s="98" t="s">
        <v>710</v>
      </c>
      <c r="F318" s="68">
        <v>1</v>
      </c>
      <c r="G318" s="65"/>
      <c r="H318" s="68" t="s">
        <v>35</v>
      </c>
      <c r="I318" s="69">
        <v>0</v>
      </c>
      <c r="J318" s="70">
        <f t="shared" si="220"/>
        <v>1</v>
      </c>
      <c r="K318" s="71"/>
      <c r="L318" s="71">
        <f t="shared" si="221"/>
        <v>0</v>
      </c>
      <c r="M318" s="71"/>
      <c r="N318" s="41">
        <f t="shared" si="222"/>
        <v>0</v>
      </c>
      <c r="O318" s="71"/>
      <c r="P318" s="71">
        <f t="shared" si="223"/>
        <v>0</v>
      </c>
      <c r="Q318" s="72">
        <f t="shared" si="224"/>
        <v>0</v>
      </c>
      <c r="R318" s="73"/>
      <c r="S318" s="65"/>
      <c r="T318" s="65"/>
      <c r="U318" s="65"/>
      <c r="V318" s="65"/>
      <c r="W318" s="65"/>
      <c r="X318" s="65"/>
      <c r="Y318" s="65"/>
      <c r="Z318" s="65"/>
      <c r="AA318" s="65"/>
      <c r="AB318" s="65"/>
      <c r="AC318" s="65"/>
      <c r="AD318" s="65"/>
      <c r="AE318" s="65"/>
      <c r="AF318" s="65"/>
      <c r="AG318" s="65"/>
    </row>
    <row r="319" spans="1:33" s="17" customFormat="1" ht="30" x14ac:dyDescent="0.25">
      <c r="A319" s="114">
        <f>IF(F319&lt;&gt;"",1+MAX($A$7:A318),"")</f>
        <v>226</v>
      </c>
      <c r="B319" s="245"/>
      <c r="C319" s="248"/>
      <c r="D319" s="67"/>
      <c r="E319" s="98" t="s">
        <v>711</v>
      </c>
      <c r="F319" s="68">
        <v>1</v>
      </c>
      <c r="G319" s="65"/>
      <c r="H319" s="68" t="s">
        <v>35</v>
      </c>
      <c r="I319" s="69">
        <v>0</v>
      </c>
      <c r="J319" s="70">
        <f t="shared" si="220"/>
        <v>1</v>
      </c>
      <c r="K319" s="71"/>
      <c r="L319" s="71">
        <f t="shared" si="221"/>
        <v>0</v>
      </c>
      <c r="M319" s="71"/>
      <c r="N319" s="41">
        <f t="shared" si="222"/>
        <v>0</v>
      </c>
      <c r="O319" s="71"/>
      <c r="P319" s="71">
        <f t="shared" si="223"/>
        <v>0</v>
      </c>
      <c r="Q319" s="72">
        <f t="shared" si="224"/>
        <v>0</v>
      </c>
      <c r="R319" s="73"/>
      <c r="S319" s="65"/>
      <c r="T319" s="65"/>
      <c r="U319" s="65"/>
      <c r="V319" s="65"/>
      <c r="W319" s="65"/>
      <c r="X319" s="65"/>
      <c r="Y319" s="65"/>
      <c r="Z319" s="65"/>
      <c r="AA319" s="65"/>
      <c r="AB319" s="65"/>
      <c r="AC319" s="65"/>
      <c r="AD319" s="65"/>
      <c r="AE319" s="65"/>
      <c r="AF319" s="65"/>
      <c r="AG319" s="65"/>
    </row>
    <row r="320" spans="1:33" s="17" customFormat="1" ht="30" x14ac:dyDescent="0.25">
      <c r="A320" s="114">
        <f>IF(F320&lt;&gt;"",1+MAX($A$7:A319),"")</f>
        <v>227</v>
      </c>
      <c r="B320" s="245"/>
      <c r="C320" s="248"/>
      <c r="D320" s="78"/>
      <c r="E320" s="98" t="s">
        <v>712</v>
      </c>
      <c r="F320" s="68">
        <v>21</v>
      </c>
      <c r="G320" s="65"/>
      <c r="H320" s="68" t="s">
        <v>35</v>
      </c>
      <c r="I320" s="69">
        <v>0</v>
      </c>
      <c r="J320" s="70">
        <f t="shared" si="220"/>
        <v>21</v>
      </c>
      <c r="K320" s="71"/>
      <c r="L320" s="71">
        <f t="shared" si="221"/>
        <v>0</v>
      </c>
      <c r="M320" s="71"/>
      <c r="N320" s="41">
        <f t="shared" si="222"/>
        <v>0</v>
      </c>
      <c r="O320" s="71"/>
      <c r="P320" s="71">
        <f t="shared" si="223"/>
        <v>0</v>
      </c>
      <c r="Q320" s="72">
        <f t="shared" si="224"/>
        <v>0</v>
      </c>
      <c r="R320" s="73"/>
      <c r="S320" s="65"/>
      <c r="T320" s="65"/>
      <c r="U320" s="65"/>
      <c r="V320" s="65"/>
      <c r="W320" s="65"/>
      <c r="X320" s="65"/>
      <c r="Y320" s="65"/>
      <c r="Z320" s="65"/>
      <c r="AA320" s="65"/>
      <c r="AB320" s="65"/>
      <c r="AC320" s="65"/>
      <c r="AD320" s="65"/>
      <c r="AE320" s="65"/>
      <c r="AF320" s="65"/>
      <c r="AG320" s="65"/>
    </row>
    <row r="321" spans="1:33" s="17" customFormat="1" ht="30" x14ac:dyDescent="0.25">
      <c r="A321" s="114">
        <f>IF(F321&lt;&gt;"",1+MAX($A$7:A320),"")</f>
        <v>228</v>
      </c>
      <c r="B321" s="245"/>
      <c r="C321" s="248"/>
      <c r="D321" s="79"/>
      <c r="E321" s="98" t="s">
        <v>713</v>
      </c>
      <c r="F321" s="68">
        <v>4</v>
      </c>
      <c r="G321" s="65"/>
      <c r="H321" s="68" t="s">
        <v>35</v>
      </c>
      <c r="I321" s="69">
        <v>0</v>
      </c>
      <c r="J321" s="70">
        <f t="shared" si="220"/>
        <v>4</v>
      </c>
      <c r="K321" s="71"/>
      <c r="L321" s="71">
        <f t="shared" si="221"/>
        <v>0</v>
      </c>
      <c r="M321" s="71"/>
      <c r="N321" s="41">
        <f t="shared" si="222"/>
        <v>0</v>
      </c>
      <c r="O321" s="71"/>
      <c r="P321" s="71">
        <f t="shared" si="223"/>
        <v>0</v>
      </c>
      <c r="Q321" s="72">
        <f t="shared" si="224"/>
        <v>0</v>
      </c>
      <c r="R321" s="73"/>
      <c r="S321" s="65"/>
      <c r="T321" s="65"/>
      <c r="U321" s="65"/>
      <c r="V321" s="65"/>
      <c r="W321" s="65"/>
      <c r="X321" s="65"/>
      <c r="Y321" s="65"/>
      <c r="Z321" s="65"/>
      <c r="AA321" s="65"/>
      <c r="AB321" s="65"/>
      <c r="AC321" s="65"/>
      <c r="AD321" s="65"/>
      <c r="AE321" s="65"/>
      <c r="AF321" s="65"/>
      <c r="AG321" s="65"/>
    </row>
    <row r="322" spans="1:33" s="17" customFormat="1" x14ac:dyDescent="0.25">
      <c r="A322" s="114">
        <f>IF(F322&lt;&gt;"",1+MAX($A$7:A321),"")</f>
        <v>229</v>
      </c>
      <c r="B322" s="245"/>
      <c r="C322" s="249"/>
      <c r="D322" s="80"/>
      <c r="E322" s="98" t="s">
        <v>714</v>
      </c>
      <c r="F322" s="68">
        <v>1</v>
      </c>
      <c r="G322" s="65"/>
      <c r="H322" s="68" t="s">
        <v>35</v>
      </c>
      <c r="I322" s="69">
        <v>0</v>
      </c>
      <c r="J322" s="70">
        <f t="shared" si="220"/>
        <v>1</v>
      </c>
      <c r="K322" s="71"/>
      <c r="L322" s="71">
        <f t="shared" si="221"/>
        <v>0</v>
      </c>
      <c r="M322" s="71"/>
      <c r="N322" s="41">
        <f t="shared" si="222"/>
        <v>0</v>
      </c>
      <c r="O322" s="71"/>
      <c r="P322" s="71">
        <f t="shared" si="223"/>
        <v>0</v>
      </c>
      <c r="Q322" s="72">
        <f t="shared" si="224"/>
        <v>0</v>
      </c>
      <c r="R322" s="73"/>
      <c r="S322" s="65"/>
      <c r="T322" s="65"/>
      <c r="U322" s="65"/>
      <c r="V322" s="65"/>
      <c r="W322" s="65"/>
      <c r="X322" s="65"/>
      <c r="Y322" s="65"/>
      <c r="Z322" s="65"/>
      <c r="AA322" s="65"/>
      <c r="AB322" s="65"/>
      <c r="AC322" s="65"/>
      <c r="AD322" s="65"/>
      <c r="AE322" s="65"/>
      <c r="AF322" s="65"/>
      <c r="AG322" s="65"/>
    </row>
    <row r="323" spans="1:33" s="17" customFormat="1" x14ac:dyDescent="0.25">
      <c r="A323" s="114" t="str">
        <f>IF(F323&lt;&gt;"",1+MAX($A$7:A322),"")</f>
        <v/>
      </c>
      <c r="B323" s="245"/>
      <c r="C323" s="80"/>
      <c r="D323" s="80"/>
      <c r="E323" s="97" t="s">
        <v>715</v>
      </c>
      <c r="F323" s="68"/>
      <c r="G323" s="65"/>
      <c r="H323" s="68"/>
      <c r="I323" s="69"/>
      <c r="J323" s="70"/>
      <c r="K323" s="71"/>
      <c r="L323" s="71"/>
      <c r="M323" s="71"/>
      <c r="N323" s="41"/>
      <c r="O323" s="71"/>
      <c r="P323" s="71"/>
      <c r="Q323" s="72"/>
      <c r="R323" s="73"/>
      <c r="S323" s="65"/>
      <c r="T323" s="65"/>
      <c r="U323" s="65"/>
      <c r="V323" s="65"/>
      <c r="W323" s="65"/>
      <c r="X323" s="65"/>
      <c r="Y323" s="65"/>
      <c r="Z323" s="65"/>
      <c r="AA323" s="65"/>
      <c r="AB323" s="65"/>
      <c r="AC323" s="65"/>
      <c r="AD323" s="65"/>
      <c r="AE323" s="65"/>
      <c r="AF323" s="65"/>
      <c r="AG323" s="65"/>
    </row>
    <row r="324" spans="1:33" s="17" customFormat="1" x14ac:dyDescent="0.25">
      <c r="A324" s="114">
        <f>IF(F324&lt;&gt;"",1+MAX($A$7:A323),"")</f>
        <v>230</v>
      </c>
      <c r="B324" s="245"/>
      <c r="C324" s="173"/>
      <c r="D324" s="78"/>
      <c r="E324" s="98" t="s">
        <v>716</v>
      </c>
      <c r="F324" s="68">
        <v>10</v>
      </c>
      <c r="G324" s="65"/>
      <c r="H324" s="68" t="s">
        <v>40</v>
      </c>
      <c r="I324" s="69">
        <v>0</v>
      </c>
      <c r="J324" s="70">
        <f t="shared" si="220"/>
        <v>10</v>
      </c>
      <c r="K324" s="71"/>
      <c r="L324" s="71">
        <f t="shared" si="221"/>
        <v>0</v>
      </c>
      <c r="M324" s="71"/>
      <c r="N324" s="41">
        <f t="shared" si="222"/>
        <v>0</v>
      </c>
      <c r="O324" s="71"/>
      <c r="P324" s="71">
        <f t="shared" si="223"/>
        <v>0</v>
      </c>
      <c r="Q324" s="72">
        <f t="shared" si="224"/>
        <v>0</v>
      </c>
      <c r="R324" s="73"/>
      <c r="S324" s="65"/>
      <c r="T324" s="65"/>
      <c r="U324" s="65"/>
      <c r="V324" s="65"/>
      <c r="W324" s="65"/>
      <c r="X324" s="65"/>
      <c r="Y324" s="65"/>
      <c r="Z324" s="65"/>
      <c r="AA324" s="65"/>
      <c r="AB324" s="65"/>
      <c r="AC324" s="65"/>
      <c r="AD324" s="65"/>
      <c r="AE324" s="65"/>
      <c r="AF324" s="65"/>
      <c r="AG324" s="65"/>
    </row>
    <row r="325" spans="1:33" s="17" customFormat="1" x14ac:dyDescent="0.25">
      <c r="A325" s="114">
        <f>IF(F325&lt;&gt;"",1+MAX($A$7:A324),"")</f>
        <v>231</v>
      </c>
      <c r="B325" s="245"/>
      <c r="C325" s="173"/>
      <c r="D325" s="78"/>
      <c r="E325" s="98" t="s">
        <v>717</v>
      </c>
      <c r="F325" s="68">
        <v>13</v>
      </c>
      <c r="G325" s="65"/>
      <c r="H325" s="68" t="s">
        <v>40</v>
      </c>
      <c r="I325" s="69">
        <v>0</v>
      </c>
      <c r="J325" s="70">
        <f t="shared" si="220"/>
        <v>13</v>
      </c>
      <c r="K325" s="71"/>
      <c r="L325" s="71">
        <f t="shared" si="221"/>
        <v>0</v>
      </c>
      <c r="M325" s="71"/>
      <c r="N325" s="41">
        <f t="shared" si="222"/>
        <v>0</v>
      </c>
      <c r="O325" s="71"/>
      <c r="P325" s="71">
        <f t="shared" si="223"/>
        <v>0</v>
      </c>
      <c r="Q325" s="72">
        <f t="shared" si="224"/>
        <v>0</v>
      </c>
      <c r="R325" s="73"/>
      <c r="S325" s="65"/>
      <c r="T325" s="65"/>
      <c r="U325" s="65"/>
      <c r="V325" s="65"/>
      <c r="W325" s="65"/>
      <c r="X325" s="65"/>
      <c r="Y325" s="65"/>
      <c r="Z325" s="65"/>
      <c r="AA325" s="65"/>
      <c r="AB325" s="65"/>
      <c r="AC325" s="65"/>
      <c r="AD325" s="65"/>
      <c r="AE325" s="65"/>
      <c r="AF325" s="65"/>
      <c r="AG325" s="65"/>
    </row>
    <row r="326" spans="1:33" s="17" customFormat="1" x14ac:dyDescent="0.25">
      <c r="A326" s="114">
        <f>IF(F326&lt;&gt;"",1+MAX($A$7:A325),"")</f>
        <v>232</v>
      </c>
      <c r="B326" s="245"/>
      <c r="C326" s="75"/>
      <c r="D326" s="75"/>
      <c r="E326" s="98" t="s">
        <v>718</v>
      </c>
      <c r="F326" s="68">
        <v>13</v>
      </c>
      <c r="G326" s="65"/>
      <c r="H326" s="68" t="s">
        <v>40</v>
      </c>
      <c r="I326" s="69">
        <v>0</v>
      </c>
      <c r="J326" s="70">
        <f t="shared" si="220"/>
        <v>13</v>
      </c>
      <c r="K326" s="71"/>
      <c r="L326" s="71">
        <f t="shared" si="221"/>
        <v>0</v>
      </c>
      <c r="M326" s="71"/>
      <c r="N326" s="41">
        <f t="shared" si="222"/>
        <v>0</v>
      </c>
      <c r="O326" s="71"/>
      <c r="P326" s="71">
        <f t="shared" si="223"/>
        <v>0</v>
      </c>
      <c r="Q326" s="72">
        <f t="shared" si="224"/>
        <v>0</v>
      </c>
      <c r="R326" s="73"/>
      <c r="S326" s="65"/>
      <c r="T326" s="65"/>
      <c r="U326" s="65"/>
      <c r="V326" s="65"/>
      <c r="W326" s="65"/>
      <c r="X326" s="65"/>
      <c r="Y326" s="65"/>
      <c r="Z326" s="65"/>
      <c r="AA326" s="65"/>
      <c r="AB326" s="65"/>
      <c r="AC326" s="65"/>
      <c r="AD326" s="65"/>
      <c r="AE326" s="65"/>
      <c r="AF326" s="65"/>
      <c r="AG326" s="65"/>
    </row>
    <row r="327" spans="1:33" s="17" customFormat="1" x14ac:dyDescent="0.25">
      <c r="A327" s="114" t="str">
        <f>IF(F327&lt;&gt;"",1+MAX($A$7:A326),"")</f>
        <v/>
      </c>
      <c r="B327" s="245"/>
      <c r="C327" s="75"/>
      <c r="D327" s="75"/>
      <c r="E327" s="139" t="s">
        <v>239</v>
      </c>
      <c r="F327" s="68"/>
      <c r="G327" s="65"/>
      <c r="H327" s="68"/>
      <c r="I327" s="69"/>
      <c r="J327" s="70"/>
      <c r="K327" s="71"/>
      <c r="L327" s="71"/>
      <c r="M327" s="71"/>
      <c r="N327" s="41"/>
      <c r="O327" s="71"/>
      <c r="P327" s="71"/>
      <c r="Q327" s="72"/>
      <c r="R327" s="73"/>
      <c r="S327" s="65"/>
      <c r="T327" s="65"/>
      <c r="U327" s="65"/>
      <c r="V327" s="65"/>
      <c r="W327" s="65"/>
      <c r="X327" s="65"/>
      <c r="Y327" s="65"/>
      <c r="Z327" s="65"/>
      <c r="AA327" s="65"/>
      <c r="AB327" s="65"/>
      <c r="AC327" s="65"/>
      <c r="AD327" s="65"/>
      <c r="AE327" s="65"/>
      <c r="AF327" s="65"/>
      <c r="AG327" s="65"/>
    </row>
    <row r="328" spans="1:33" s="17" customFormat="1" x14ac:dyDescent="0.25">
      <c r="A328" s="114">
        <f>IF(F328&lt;&gt;"",1+MAX($A$7:A327),"")</f>
        <v>233</v>
      </c>
      <c r="B328" s="245"/>
      <c r="C328" s="75"/>
      <c r="D328" s="75"/>
      <c r="E328" s="98" t="s">
        <v>719</v>
      </c>
      <c r="F328" s="68">
        <v>1</v>
      </c>
      <c r="G328" s="65"/>
      <c r="H328" s="68" t="s">
        <v>35</v>
      </c>
      <c r="I328" s="69">
        <v>0</v>
      </c>
      <c r="J328" s="70">
        <f t="shared" si="220"/>
        <v>1</v>
      </c>
      <c r="K328" s="71"/>
      <c r="L328" s="71">
        <f t="shared" si="221"/>
        <v>0</v>
      </c>
      <c r="M328" s="71"/>
      <c r="N328" s="41">
        <f t="shared" si="222"/>
        <v>0</v>
      </c>
      <c r="O328" s="71"/>
      <c r="P328" s="71">
        <f t="shared" si="223"/>
        <v>0</v>
      </c>
      <c r="Q328" s="72">
        <f t="shared" si="224"/>
        <v>0</v>
      </c>
      <c r="R328" s="73"/>
      <c r="S328" s="65"/>
      <c r="T328" s="65"/>
      <c r="U328" s="65"/>
      <c r="V328" s="65"/>
      <c r="W328" s="65"/>
      <c r="X328" s="65"/>
      <c r="Y328" s="65"/>
      <c r="Z328" s="65"/>
      <c r="AA328" s="65"/>
      <c r="AB328" s="65"/>
      <c r="AC328" s="65"/>
      <c r="AD328" s="65"/>
      <c r="AE328" s="65"/>
      <c r="AF328" s="65"/>
      <c r="AG328" s="65"/>
    </row>
    <row r="329" spans="1:33" s="17" customFormat="1" x14ac:dyDescent="0.25">
      <c r="A329" s="114">
        <f>IF(F329&lt;&gt;"",1+MAX($A$7:A328),"")</f>
        <v>234</v>
      </c>
      <c r="B329" s="245"/>
      <c r="C329" s="67"/>
      <c r="D329" s="67"/>
      <c r="E329" s="98" t="s">
        <v>720</v>
      </c>
      <c r="F329" s="68">
        <v>1</v>
      </c>
      <c r="G329" s="65"/>
      <c r="H329" s="68" t="s">
        <v>35</v>
      </c>
      <c r="I329" s="69">
        <v>0</v>
      </c>
      <c r="J329" s="70">
        <f t="shared" si="220"/>
        <v>1</v>
      </c>
      <c r="K329" s="71"/>
      <c r="L329" s="71">
        <f t="shared" si="221"/>
        <v>0</v>
      </c>
      <c r="M329" s="71"/>
      <c r="N329" s="41">
        <f t="shared" si="222"/>
        <v>0</v>
      </c>
      <c r="O329" s="71"/>
      <c r="P329" s="71">
        <f t="shared" si="223"/>
        <v>0</v>
      </c>
      <c r="Q329" s="72">
        <f t="shared" si="224"/>
        <v>0</v>
      </c>
      <c r="R329" s="73"/>
      <c r="S329" s="65"/>
      <c r="T329" s="65"/>
      <c r="U329" s="65"/>
      <c r="V329" s="65"/>
      <c r="W329" s="65"/>
      <c r="X329" s="65"/>
      <c r="Y329" s="65"/>
      <c r="Z329" s="65"/>
      <c r="AA329" s="65"/>
      <c r="AB329" s="65"/>
      <c r="AC329" s="65"/>
      <c r="AD329" s="65"/>
      <c r="AE329" s="65"/>
      <c r="AF329" s="65"/>
      <c r="AG329" s="65"/>
    </row>
    <row r="330" spans="1:33" s="17" customFormat="1" x14ac:dyDescent="0.25">
      <c r="A330" s="114">
        <f>IF(F330&lt;&gt;"",1+MAX($A$7:A329),"")</f>
        <v>235</v>
      </c>
      <c r="B330" s="245"/>
      <c r="C330" s="173"/>
      <c r="D330" s="78"/>
      <c r="E330" s="98" t="s">
        <v>693</v>
      </c>
      <c r="F330" s="68">
        <v>2</v>
      </c>
      <c r="G330" s="65"/>
      <c r="H330" s="68" t="s">
        <v>35</v>
      </c>
      <c r="I330" s="69">
        <v>0</v>
      </c>
      <c r="J330" s="70">
        <f t="shared" si="220"/>
        <v>2</v>
      </c>
      <c r="K330" s="71"/>
      <c r="L330" s="71">
        <f t="shared" si="221"/>
        <v>0</v>
      </c>
      <c r="M330" s="71"/>
      <c r="N330" s="41">
        <f t="shared" si="222"/>
        <v>0</v>
      </c>
      <c r="O330" s="71"/>
      <c r="P330" s="71">
        <f t="shared" si="223"/>
        <v>0</v>
      </c>
      <c r="Q330" s="72">
        <f t="shared" si="224"/>
        <v>0</v>
      </c>
      <c r="R330" s="73"/>
      <c r="S330" s="65"/>
      <c r="T330" s="65"/>
      <c r="U330" s="65"/>
      <c r="V330" s="65"/>
      <c r="W330" s="65"/>
      <c r="X330" s="65"/>
      <c r="Y330" s="65"/>
      <c r="Z330" s="65"/>
      <c r="AA330" s="65"/>
      <c r="AB330" s="65"/>
      <c r="AC330" s="65"/>
      <c r="AD330" s="65"/>
      <c r="AE330" s="65"/>
      <c r="AF330" s="65"/>
      <c r="AG330" s="65"/>
    </row>
    <row r="331" spans="1:33" s="17" customFormat="1" x14ac:dyDescent="0.25">
      <c r="A331" s="114">
        <f>IF(F331&lt;&gt;"",1+MAX($A$7:A330),"")</f>
        <v>236</v>
      </c>
      <c r="B331" s="245"/>
      <c r="C331" s="174"/>
      <c r="D331" s="79"/>
      <c r="E331" s="98" t="s">
        <v>699</v>
      </c>
      <c r="F331" s="68">
        <v>1</v>
      </c>
      <c r="G331" s="65"/>
      <c r="H331" s="68" t="s">
        <v>35</v>
      </c>
      <c r="I331" s="69">
        <v>0</v>
      </c>
      <c r="J331" s="70">
        <f t="shared" si="220"/>
        <v>1</v>
      </c>
      <c r="K331" s="71"/>
      <c r="L331" s="71">
        <f t="shared" si="221"/>
        <v>0</v>
      </c>
      <c r="M331" s="71"/>
      <c r="N331" s="41">
        <f t="shared" si="222"/>
        <v>0</v>
      </c>
      <c r="O331" s="71"/>
      <c r="P331" s="71">
        <f t="shared" si="223"/>
        <v>0</v>
      </c>
      <c r="Q331" s="72">
        <f t="shared" si="224"/>
        <v>0</v>
      </c>
      <c r="R331" s="73"/>
      <c r="S331" s="65"/>
      <c r="T331" s="65"/>
      <c r="U331" s="65"/>
      <c r="V331" s="65"/>
      <c r="W331" s="65"/>
      <c r="X331" s="65"/>
      <c r="Y331" s="65"/>
      <c r="Z331" s="65"/>
      <c r="AA331" s="65"/>
      <c r="AB331" s="65"/>
      <c r="AC331" s="65"/>
      <c r="AD331" s="65"/>
      <c r="AE331" s="65"/>
      <c r="AF331" s="65"/>
      <c r="AG331" s="65"/>
    </row>
    <row r="332" spans="1:33" s="17" customFormat="1" x14ac:dyDescent="0.25">
      <c r="A332" s="114">
        <f>IF(F332&lt;&gt;"",1+MAX($A$7:A331),"")</f>
        <v>237</v>
      </c>
      <c r="B332" s="246"/>
      <c r="C332" s="80"/>
      <c r="D332" s="80"/>
      <c r="E332" s="98" t="s">
        <v>721</v>
      </c>
      <c r="F332" s="68">
        <v>1</v>
      </c>
      <c r="G332" s="65"/>
      <c r="H332" s="68" t="s">
        <v>35</v>
      </c>
      <c r="I332" s="69">
        <v>0</v>
      </c>
      <c r="J332" s="70">
        <f t="shared" si="220"/>
        <v>1</v>
      </c>
      <c r="K332" s="71"/>
      <c r="L332" s="71">
        <f t="shared" si="221"/>
        <v>0</v>
      </c>
      <c r="M332" s="71"/>
      <c r="N332" s="41">
        <f t="shared" si="222"/>
        <v>0</v>
      </c>
      <c r="O332" s="71"/>
      <c r="P332" s="71">
        <f t="shared" si="223"/>
        <v>0</v>
      </c>
      <c r="Q332" s="72">
        <f t="shared" si="224"/>
        <v>0</v>
      </c>
      <c r="R332" s="73"/>
      <c r="S332" s="65"/>
      <c r="T332" s="65"/>
      <c r="U332" s="65"/>
      <c r="V332" s="65"/>
      <c r="W332" s="65"/>
      <c r="X332" s="65"/>
      <c r="Y332" s="65"/>
      <c r="Z332" s="65"/>
      <c r="AA332" s="65"/>
      <c r="AB332" s="65"/>
      <c r="AC332" s="65"/>
      <c r="AD332" s="65"/>
      <c r="AE332" s="65"/>
      <c r="AF332" s="65"/>
      <c r="AG332" s="65"/>
    </row>
    <row r="333" spans="1:33" s="17" customFormat="1" x14ac:dyDescent="0.25">
      <c r="A333" s="114" t="str">
        <f>IF(F333&lt;&gt;"",1+MAX($A$7:A332),"")</f>
        <v/>
      </c>
      <c r="B333" s="178"/>
      <c r="C333" s="80"/>
      <c r="D333" s="80"/>
      <c r="E333" s="138" t="s">
        <v>722</v>
      </c>
      <c r="F333" s="68"/>
      <c r="G333" s="65"/>
      <c r="H333" s="68"/>
      <c r="I333" s="69"/>
      <c r="J333" s="70"/>
      <c r="K333" s="71"/>
      <c r="L333" s="71"/>
      <c r="M333" s="71"/>
      <c r="N333" s="41"/>
      <c r="O333" s="71"/>
      <c r="P333" s="71"/>
      <c r="Q333" s="72"/>
      <c r="R333" s="73"/>
      <c r="S333" s="65"/>
      <c r="T333" s="65"/>
      <c r="U333" s="65"/>
      <c r="V333" s="65"/>
      <c r="W333" s="65"/>
      <c r="X333" s="65"/>
      <c r="Y333" s="65"/>
      <c r="Z333" s="65"/>
      <c r="AA333" s="65"/>
      <c r="AB333" s="65"/>
      <c r="AC333" s="65"/>
      <c r="AD333" s="65"/>
      <c r="AE333" s="65"/>
      <c r="AF333" s="65"/>
      <c r="AG333" s="65"/>
    </row>
    <row r="334" spans="1:33" s="17" customFormat="1" x14ac:dyDescent="0.25">
      <c r="A334" s="114" t="str">
        <f>IF(F334&lt;&gt;"",1+MAX($A$7:A333),"")</f>
        <v/>
      </c>
      <c r="B334" s="178"/>
      <c r="C334" s="173"/>
      <c r="D334" s="78"/>
      <c r="E334" s="140" t="s">
        <v>669</v>
      </c>
      <c r="F334" s="68"/>
      <c r="G334" s="65"/>
      <c r="H334" s="68"/>
      <c r="I334" s="69"/>
      <c r="J334" s="70"/>
      <c r="K334" s="71"/>
      <c r="L334" s="71"/>
      <c r="M334" s="71"/>
      <c r="N334" s="41"/>
      <c r="O334" s="71"/>
      <c r="P334" s="71"/>
      <c r="Q334" s="72"/>
      <c r="R334" s="73"/>
      <c r="S334" s="65"/>
      <c r="T334" s="65"/>
      <c r="U334" s="65"/>
      <c r="V334" s="65"/>
      <c r="W334" s="65"/>
      <c r="X334" s="65"/>
      <c r="Y334" s="65"/>
      <c r="Z334" s="65"/>
      <c r="AA334" s="65"/>
      <c r="AB334" s="65"/>
      <c r="AC334" s="65"/>
      <c r="AD334" s="65"/>
      <c r="AE334" s="65"/>
      <c r="AF334" s="65"/>
      <c r="AG334" s="65"/>
    </row>
    <row r="335" spans="1:33" s="17" customFormat="1" x14ac:dyDescent="0.25">
      <c r="A335" s="114" t="str">
        <f>IF(F335&lt;&gt;"",1+MAX($A$7:A334),"")</f>
        <v/>
      </c>
      <c r="B335" s="244" t="s">
        <v>758</v>
      </c>
      <c r="C335" s="173"/>
      <c r="D335" s="78"/>
      <c r="E335" s="97" t="s">
        <v>671</v>
      </c>
      <c r="F335" s="68"/>
      <c r="G335" s="65"/>
      <c r="H335" s="68"/>
      <c r="I335" s="69"/>
      <c r="J335" s="70"/>
      <c r="K335" s="71"/>
      <c r="L335" s="71"/>
      <c r="M335" s="71"/>
      <c r="N335" s="41"/>
      <c r="O335" s="71"/>
      <c r="P335" s="71"/>
      <c r="Q335" s="72"/>
      <c r="R335" s="73"/>
      <c r="S335" s="65"/>
      <c r="T335" s="65"/>
      <c r="U335" s="65"/>
      <c r="V335" s="65"/>
      <c r="W335" s="65"/>
      <c r="X335" s="65"/>
      <c r="Y335" s="65"/>
      <c r="Z335" s="65"/>
      <c r="AA335" s="65"/>
      <c r="AB335" s="65"/>
      <c r="AC335" s="65"/>
      <c r="AD335" s="65"/>
      <c r="AE335" s="65"/>
      <c r="AF335" s="65"/>
      <c r="AG335" s="65"/>
    </row>
    <row r="336" spans="1:33" s="17" customFormat="1" x14ac:dyDescent="0.25">
      <c r="A336" s="114">
        <f>IF(F336&lt;&gt;"",1+MAX($A$7:A335),"")</f>
        <v>238</v>
      </c>
      <c r="B336" s="245"/>
      <c r="C336" s="75"/>
      <c r="D336" s="75"/>
      <c r="E336" s="98" t="s">
        <v>723</v>
      </c>
      <c r="F336" s="68">
        <v>96</v>
      </c>
      <c r="G336" s="65"/>
      <c r="H336" s="68" t="s">
        <v>40</v>
      </c>
      <c r="I336" s="69">
        <v>0</v>
      </c>
      <c r="J336" s="70">
        <f t="shared" si="220"/>
        <v>96</v>
      </c>
      <c r="K336" s="71"/>
      <c r="L336" s="71">
        <f t="shared" si="221"/>
        <v>0</v>
      </c>
      <c r="M336" s="71"/>
      <c r="N336" s="41">
        <f t="shared" si="222"/>
        <v>0</v>
      </c>
      <c r="O336" s="71"/>
      <c r="P336" s="71">
        <f t="shared" si="223"/>
        <v>0</v>
      </c>
      <c r="Q336" s="72">
        <f t="shared" si="224"/>
        <v>0</v>
      </c>
      <c r="R336" s="73"/>
      <c r="S336" s="65"/>
      <c r="T336" s="65"/>
      <c r="U336" s="65"/>
      <c r="V336" s="65"/>
      <c r="W336" s="65"/>
      <c r="X336" s="65"/>
      <c r="Y336" s="65"/>
      <c r="Z336" s="65"/>
      <c r="AA336" s="65"/>
      <c r="AB336" s="65"/>
      <c r="AC336" s="65"/>
      <c r="AD336" s="65"/>
      <c r="AE336" s="65"/>
      <c r="AF336" s="65"/>
      <c r="AG336" s="65"/>
    </row>
    <row r="337" spans="1:33" s="17" customFormat="1" x14ac:dyDescent="0.25">
      <c r="A337" s="114">
        <f>IF(F337&lt;&gt;"",1+MAX($A$7:A336),"")</f>
        <v>239</v>
      </c>
      <c r="B337" s="245"/>
      <c r="C337" s="75"/>
      <c r="D337" s="75"/>
      <c r="E337" s="98" t="s">
        <v>672</v>
      </c>
      <c r="F337" s="68">
        <v>75</v>
      </c>
      <c r="G337" s="65"/>
      <c r="H337" s="68" t="s">
        <v>40</v>
      </c>
      <c r="I337" s="69">
        <v>0</v>
      </c>
      <c r="J337" s="70">
        <f t="shared" si="220"/>
        <v>75</v>
      </c>
      <c r="K337" s="71"/>
      <c r="L337" s="71">
        <f t="shared" si="221"/>
        <v>0</v>
      </c>
      <c r="M337" s="71"/>
      <c r="N337" s="41">
        <f t="shared" si="222"/>
        <v>0</v>
      </c>
      <c r="O337" s="71"/>
      <c r="P337" s="71">
        <f t="shared" si="223"/>
        <v>0</v>
      </c>
      <c r="Q337" s="72">
        <f t="shared" si="224"/>
        <v>0</v>
      </c>
      <c r="R337" s="73"/>
      <c r="S337" s="65"/>
      <c r="T337" s="65"/>
      <c r="U337" s="65"/>
      <c r="V337" s="65"/>
      <c r="W337" s="65"/>
      <c r="X337" s="65"/>
      <c r="Y337" s="65"/>
      <c r="Z337" s="65"/>
      <c r="AA337" s="65"/>
      <c r="AB337" s="65"/>
      <c r="AC337" s="65"/>
      <c r="AD337" s="65"/>
      <c r="AE337" s="65"/>
      <c r="AF337" s="65"/>
      <c r="AG337" s="65"/>
    </row>
    <row r="338" spans="1:33" s="17" customFormat="1" x14ac:dyDescent="0.25">
      <c r="A338" s="114">
        <f>IF(F338&lt;&gt;"",1+MAX($A$7:A337),"")</f>
        <v>240</v>
      </c>
      <c r="B338" s="245"/>
      <c r="C338" s="75"/>
      <c r="D338" s="75"/>
      <c r="E338" s="98" t="s">
        <v>673</v>
      </c>
      <c r="F338" s="68">
        <v>24</v>
      </c>
      <c r="G338" s="65"/>
      <c r="H338" s="68" t="s">
        <v>40</v>
      </c>
      <c r="I338" s="69">
        <v>0</v>
      </c>
      <c r="J338" s="70">
        <f t="shared" si="220"/>
        <v>24</v>
      </c>
      <c r="K338" s="71"/>
      <c r="L338" s="71">
        <f t="shared" si="221"/>
        <v>0</v>
      </c>
      <c r="M338" s="71"/>
      <c r="N338" s="41">
        <f t="shared" si="222"/>
        <v>0</v>
      </c>
      <c r="O338" s="71"/>
      <c r="P338" s="71">
        <f t="shared" si="223"/>
        <v>0</v>
      </c>
      <c r="Q338" s="72">
        <f t="shared" si="224"/>
        <v>0</v>
      </c>
      <c r="R338" s="73"/>
      <c r="S338" s="65"/>
      <c r="T338" s="65"/>
      <c r="U338" s="65"/>
      <c r="V338" s="65"/>
      <c r="W338" s="65"/>
      <c r="X338" s="65"/>
      <c r="Y338" s="65"/>
      <c r="Z338" s="65"/>
      <c r="AA338" s="65"/>
      <c r="AB338" s="65"/>
      <c r="AC338" s="65"/>
      <c r="AD338" s="65"/>
      <c r="AE338" s="65"/>
      <c r="AF338" s="65"/>
      <c r="AG338" s="65"/>
    </row>
    <row r="339" spans="1:33" s="17" customFormat="1" x14ac:dyDescent="0.25">
      <c r="A339" s="114">
        <f>IF(F339&lt;&gt;"",1+MAX($A$7:A338),"")</f>
        <v>241</v>
      </c>
      <c r="B339" s="245"/>
      <c r="C339" s="67"/>
      <c r="D339" s="67"/>
      <c r="E339" s="98" t="s">
        <v>724</v>
      </c>
      <c r="F339" s="68">
        <v>14</v>
      </c>
      <c r="G339" s="65"/>
      <c r="H339" s="68" t="s">
        <v>35</v>
      </c>
      <c r="I339" s="69">
        <v>0</v>
      </c>
      <c r="J339" s="70">
        <f t="shared" si="220"/>
        <v>14</v>
      </c>
      <c r="K339" s="71"/>
      <c r="L339" s="71">
        <f t="shared" si="221"/>
        <v>0</v>
      </c>
      <c r="M339" s="71"/>
      <c r="N339" s="41">
        <f t="shared" si="222"/>
        <v>0</v>
      </c>
      <c r="O339" s="71"/>
      <c r="P339" s="71">
        <f t="shared" si="223"/>
        <v>0</v>
      </c>
      <c r="Q339" s="72">
        <f t="shared" si="224"/>
        <v>0</v>
      </c>
      <c r="R339" s="73"/>
      <c r="S339" s="65"/>
      <c r="T339" s="65"/>
      <c r="U339" s="65"/>
      <c r="V339" s="65"/>
      <c r="W339" s="65"/>
      <c r="X339" s="65"/>
      <c r="Y339" s="65"/>
      <c r="Z339" s="65"/>
      <c r="AA339" s="65"/>
      <c r="AB339" s="65"/>
      <c r="AC339" s="65"/>
      <c r="AD339" s="65"/>
      <c r="AE339" s="65"/>
      <c r="AF339" s="65"/>
      <c r="AG339" s="65"/>
    </row>
    <row r="340" spans="1:33" s="17" customFormat="1" x14ac:dyDescent="0.25">
      <c r="A340" s="114" t="str">
        <f>IF(F340&lt;&gt;"",1+MAX($A$7:A339),"")</f>
        <v/>
      </c>
      <c r="B340" s="245"/>
      <c r="C340" s="173"/>
      <c r="D340" s="78"/>
      <c r="E340" s="139" t="s">
        <v>239</v>
      </c>
      <c r="F340" s="68"/>
      <c r="G340" s="65"/>
      <c r="H340" s="68"/>
      <c r="I340" s="69"/>
      <c r="J340" s="70"/>
      <c r="K340" s="71"/>
      <c r="L340" s="71"/>
      <c r="M340" s="71"/>
      <c r="N340" s="41"/>
      <c r="O340" s="71"/>
      <c r="P340" s="71"/>
      <c r="Q340" s="72"/>
      <c r="R340" s="73"/>
      <c r="S340" s="65"/>
      <c r="T340" s="65"/>
      <c r="U340" s="65"/>
      <c r="V340" s="65"/>
      <c r="W340" s="65"/>
      <c r="X340" s="65"/>
      <c r="Y340" s="65"/>
      <c r="Z340" s="65"/>
      <c r="AA340" s="65"/>
      <c r="AB340" s="65"/>
      <c r="AC340" s="65"/>
      <c r="AD340" s="65"/>
      <c r="AE340" s="65"/>
      <c r="AF340" s="65"/>
      <c r="AG340" s="65"/>
    </row>
    <row r="341" spans="1:33" s="17" customFormat="1" x14ac:dyDescent="0.25">
      <c r="A341" s="114">
        <f>IF(F341&lt;&gt;"",1+MAX($A$7:A340),"")</f>
        <v>242</v>
      </c>
      <c r="B341" s="245"/>
      <c r="C341" s="174"/>
      <c r="D341" s="79"/>
      <c r="E341" s="98" t="s">
        <v>725</v>
      </c>
      <c r="F341" s="68">
        <v>2</v>
      </c>
      <c r="G341" s="65"/>
      <c r="H341" s="68" t="s">
        <v>35</v>
      </c>
      <c r="I341" s="69">
        <v>0</v>
      </c>
      <c r="J341" s="70">
        <f t="shared" si="220"/>
        <v>2</v>
      </c>
      <c r="K341" s="71"/>
      <c r="L341" s="71">
        <f t="shared" si="221"/>
        <v>0</v>
      </c>
      <c r="M341" s="71"/>
      <c r="N341" s="41">
        <f t="shared" si="222"/>
        <v>0</v>
      </c>
      <c r="O341" s="71"/>
      <c r="P341" s="71">
        <f t="shared" si="223"/>
        <v>0</v>
      </c>
      <c r="Q341" s="72">
        <f t="shared" si="224"/>
        <v>0</v>
      </c>
      <c r="R341" s="73"/>
      <c r="S341" s="65"/>
      <c r="T341" s="65"/>
      <c r="U341" s="65"/>
      <c r="V341" s="65"/>
      <c r="W341" s="65"/>
      <c r="X341" s="65"/>
      <c r="Y341" s="65"/>
      <c r="Z341" s="65"/>
      <c r="AA341" s="65"/>
      <c r="AB341" s="65"/>
      <c r="AC341" s="65"/>
      <c r="AD341" s="65"/>
      <c r="AE341" s="65"/>
      <c r="AF341" s="65"/>
      <c r="AG341" s="65"/>
    </row>
    <row r="342" spans="1:33" s="17" customFormat="1" x14ac:dyDescent="0.25">
      <c r="A342" s="114">
        <f>IF(F342&lt;&gt;"",1+MAX($A$7:A341),"")</f>
        <v>243</v>
      </c>
      <c r="B342" s="245"/>
      <c r="C342" s="80"/>
      <c r="D342" s="80"/>
      <c r="E342" s="98" t="s">
        <v>719</v>
      </c>
      <c r="F342" s="68">
        <v>2</v>
      </c>
      <c r="G342" s="65"/>
      <c r="H342" s="68" t="s">
        <v>35</v>
      </c>
      <c r="I342" s="69">
        <v>0</v>
      </c>
      <c r="J342" s="70">
        <f t="shared" si="220"/>
        <v>2</v>
      </c>
      <c r="K342" s="71"/>
      <c r="L342" s="71">
        <f t="shared" si="221"/>
        <v>0</v>
      </c>
      <c r="M342" s="71"/>
      <c r="N342" s="41">
        <f t="shared" si="222"/>
        <v>0</v>
      </c>
      <c r="O342" s="71"/>
      <c r="P342" s="71">
        <f t="shared" si="223"/>
        <v>0</v>
      </c>
      <c r="Q342" s="72">
        <f t="shared" si="224"/>
        <v>0</v>
      </c>
      <c r="R342" s="73"/>
      <c r="S342" s="65"/>
      <c r="T342" s="65"/>
      <c r="U342" s="65"/>
      <c r="V342" s="65"/>
      <c r="W342" s="65"/>
      <c r="X342" s="65"/>
      <c r="Y342" s="65"/>
      <c r="Z342" s="65"/>
      <c r="AA342" s="65"/>
      <c r="AB342" s="65"/>
      <c r="AC342" s="65"/>
      <c r="AD342" s="65"/>
      <c r="AE342" s="65"/>
      <c r="AF342" s="65"/>
      <c r="AG342" s="65"/>
    </row>
    <row r="343" spans="1:33" s="17" customFormat="1" x14ac:dyDescent="0.25">
      <c r="A343" s="114">
        <f>IF(F343&lt;&gt;"",1+MAX($A$7:A342),"")</f>
        <v>244</v>
      </c>
      <c r="B343" s="245"/>
      <c r="C343" s="80"/>
      <c r="D343" s="80"/>
      <c r="E343" s="98" t="s">
        <v>726</v>
      </c>
      <c r="F343" s="68">
        <v>2</v>
      </c>
      <c r="G343" s="65"/>
      <c r="H343" s="68" t="s">
        <v>35</v>
      </c>
      <c r="I343" s="69">
        <v>0</v>
      </c>
      <c r="J343" s="70">
        <f t="shared" si="220"/>
        <v>2</v>
      </c>
      <c r="K343" s="71"/>
      <c r="L343" s="71">
        <f t="shared" si="221"/>
        <v>0</v>
      </c>
      <c r="M343" s="71"/>
      <c r="N343" s="41">
        <f t="shared" si="222"/>
        <v>0</v>
      </c>
      <c r="O343" s="71"/>
      <c r="P343" s="71">
        <f t="shared" si="223"/>
        <v>0</v>
      </c>
      <c r="Q343" s="72">
        <f t="shared" si="224"/>
        <v>0</v>
      </c>
      <c r="R343" s="73"/>
      <c r="S343" s="65"/>
      <c r="T343" s="65"/>
      <c r="U343" s="65"/>
      <c r="V343" s="65"/>
      <c r="W343" s="65"/>
      <c r="X343" s="65"/>
      <c r="Y343" s="65"/>
      <c r="Z343" s="65"/>
      <c r="AA343" s="65"/>
      <c r="AB343" s="65"/>
      <c r="AC343" s="65"/>
      <c r="AD343" s="65"/>
      <c r="AE343" s="65"/>
      <c r="AF343" s="65"/>
      <c r="AG343" s="65"/>
    </row>
    <row r="344" spans="1:33" s="17" customFormat="1" x14ac:dyDescent="0.25">
      <c r="A344" s="114">
        <f>IF(F344&lt;&gt;"",1+MAX($A$7:A343),"")</f>
        <v>245</v>
      </c>
      <c r="B344" s="245"/>
      <c r="C344" s="173"/>
      <c r="D344" s="78"/>
      <c r="E344" s="98" t="s">
        <v>727</v>
      </c>
      <c r="F344" s="68">
        <v>2</v>
      </c>
      <c r="G344" s="65"/>
      <c r="H344" s="68" t="s">
        <v>35</v>
      </c>
      <c r="I344" s="69">
        <v>0</v>
      </c>
      <c r="J344" s="70">
        <f t="shared" si="220"/>
        <v>2</v>
      </c>
      <c r="K344" s="71"/>
      <c r="L344" s="71">
        <f t="shared" si="221"/>
        <v>0</v>
      </c>
      <c r="M344" s="71"/>
      <c r="N344" s="41">
        <f t="shared" si="222"/>
        <v>0</v>
      </c>
      <c r="O344" s="71"/>
      <c r="P344" s="71">
        <f t="shared" si="223"/>
        <v>0</v>
      </c>
      <c r="Q344" s="72">
        <f t="shared" si="224"/>
        <v>0</v>
      </c>
      <c r="R344" s="73"/>
      <c r="S344" s="65"/>
      <c r="T344" s="65"/>
      <c r="U344" s="65"/>
      <c r="V344" s="65"/>
      <c r="W344" s="65"/>
      <c r="X344" s="65"/>
      <c r="Y344" s="65"/>
      <c r="Z344" s="65"/>
      <c r="AA344" s="65"/>
      <c r="AB344" s="65"/>
      <c r="AC344" s="65"/>
      <c r="AD344" s="65"/>
      <c r="AE344" s="65"/>
      <c r="AF344" s="65"/>
      <c r="AG344" s="65"/>
    </row>
    <row r="345" spans="1:33" s="17" customFormat="1" x14ac:dyDescent="0.25">
      <c r="A345" s="114">
        <f>IF(F345&lt;&gt;"",1+MAX($A$7:A344),"")</f>
        <v>246</v>
      </c>
      <c r="B345" s="245"/>
      <c r="C345" s="173"/>
      <c r="D345" s="78"/>
      <c r="E345" s="98" t="s">
        <v>728</v>
      </c>
      <c r="F345" s="68">
        <v>4</v>
      </c>
      <c r="G345" s="65"/>
      <c r="H345" s="68" t="s">
        <v>35</v>
      </c>
      <c r="I345" s="69">
        <v>0</v>
      </c>
      <c r="J345" s="70">
        <f t="shared" si="220"/>
        <v>4</v>
      </c>
      <c r="K345" s="71"/>
      <c r="L345" s="71">
        <f t="shared" si="221"/>
        <v>0</v>
      </c>
      <c r="M345" s="71"/>
      <c r="N345" s="41">
        <f t="shared" si="222"/>
        <v>0</v>
      </c>
      <c r="O345" s="71"/>
      <c r="P345" s="71">
        <f t="shared" si="223"/>
        <v>0</v>
      </c>
      <c r="Q345" s="72">
        <f t="shared" si="224"/>
        <v>0</v>
      </c>
      <c r="R345" s="73"/>
      <c r="S345" s="65"/>
      <c r="T345" s="65"/>
      <c r="U345" s="65"/>
      <c r="V345" s="65"/>
      <c r="W345" s="65"/>
      <c r="X345" s="65"/>
      <c r="Y345" s="65"/>
      <c r="Z345" s="65"/>
      <c r="AA345" s="65"/>
      <c r="AB345" s="65"/>
      <c r="AC345" s="65"/>
      <c r="AD345" s="65"/>
      <c r="AE345" s="65"/>
      <c r="AF345" s="65"/>
      <c r="AG345" s="65"/>
    </row>
    <row r="346" spans="1:33" s="17" customFormat="1" x14ac:dyDescent="0.25">
      <c r="A346" s="114">
        <f>IF(F346&lt;&gt;"",1+MAX($A$7:A345),"")</f>
        <v>247</v>
      </c>
      <c r="B346" s="245"/>
      <c r="C346" s="75"/>
      <c r="D346" s="75"/>
      <c r="E346" s="98" t="s">
        <v>729</v>
      </c>
      <c r="F346" s="68">
        <v>3</v>
      </c>
      <c r="G346" s="65"/>
      <c r="H346" s="68" t="s">
        <v>35</v>
      </c>
      <c r="I346" s="69">
        <v>0</v>
      </c>
      <c r="J346" s="70">
        <f t="shared" si="220"/>
        <v>3</v>
      </c>
      <c r="K346" s="71"/>
      <c r="L346" s="71">
        <f t="shared" si="221"/>
        <v>0</v>
      </c>
      <c r="M346" s="71"/>
      <c r="N346" s="41">
        <f t="shared" si="222"/>
        <v>0</v>
      </c>
      <c r="O346" s="71"/>
      <c r="P346" s="71">
        <f t="shared" si="223"/>
        <v>0</v>
      </c>
      <c r="Q346" s="72">
        <f t="shared" si="224"/>
        <v>0</v>
      </c>
      <c r="R346" s="73"/>
      <c r="S346" s="65"/>
      <c r="T346" s="65"/>
      <c r="U346" s="65"/>
      <c r="V346" s="65"/>
      <c r="W346" s="65"/>
      <c r="X346" s="65"/>
      <c r="Y346" s="65"/>
      <c r="Z346" s="65"/>
      <c r="AA346" s="65"/>
      <c r="AB346" s="65"/>
      <c r="AC346" s="65"/>
      <c r="AD346" s="65"/>
      <c r="AE346" s="65"/>
      <c r="AF346" s="65"/>
      <c r="AG346" s="65"/>
    </row>
    <row r="347" spans="1:33" s="17" customFormat="1" x14ac:dyDescent="0.25">
      <c r="A347" s="114">
        <f>IF(F347&lt;&gt;"",1+MAX($A$7:A346),"")</f>
        <v>248</v>
      </c>
      <c r="B347" s="245"/>
      <c r="C347" s="75"/>
      <c r="D347" s="75"/>
      <c r="E347" s="98" t="s">
        <v>730</v>
      </c>
      <c r="F347" s="68">
        <v>1</v>
      </c>
      <c r="G347" s="65"/>
      <c r="H347" s="68" t="s">
        <v>35</v>
      </c>
      <c r="I347" s="69">
        <v>0</v>
      </c>
      <c r="J347" s="70">
        <f t="shared" si="220"/>
        <v>1</v>
      </c>
      <c r="K347" s="71"/>
      <c r="L347" s="71">
        <f t="shared" si="221"/>
        <v>0</v>
      </c>
      <c r="M347" s="71"/>
      <c r="N347" s="41">
        <f t="shared" si="222"/>
        <v>0</v>
      </c>
      <c r="O347" s="71"/>
      <c r="P347" s="71">
        <f t="shared" si="223"/>
        <v>0</v>
      </c>
      <c r="Q347" s="72">
        <f t="shared" si="224"/>
        <v>0</v>
      </c>
      <c r="R347" s="73"/>
      <c r="S347" s="65"/>
      <c r="T347" s="65"/>
      <c r="U347" s="65"/>
      <c r="V347" s="65"/>
      <c r="W347" s="65"/>
      <c r="X347" s="65"/>
      <c r="Y347" s="65"/>
      <c r="Z347" s="65"/>
      <c r="AA347" s="65"/>
      <c r="AB347" s="65"/>
      <c r="AC347" s="65"/>
      <c r="AD347" s="65"/>
      <c r="AE347" s="65"/>
      <c r="AF347" s="65"/>
      <c r="AG347" s="65"/>
    </row>
    <row r="348" spans="1:33" s="17" customFormat="1" x14ac:dyDescent="0.25">
      <c r="A348" s="114">
        <f>IF(F348&lt;&gt;"",1+MAX($A$7:A347),"")</f>
        <v>249</v>
      </c>
      <c r="B348" s="245"/>
      <c r="C348" s="75"/>
      <c r="D348" s="75"/>
      <c r="E348" s="98" t="s">
        <v>731</v>
      </c>
      <c r="F348" s="68">
        <v>1</v>
      </c>
      <c r="G348" s="65"/>
      <c r="H348" s="68" t="s">
        <v>35</v>
      </c>
      <c r="I348" s="69">
        <v>0</v>
      </c>
      <c r="J348" s="70">
        <f t="shared" si="220"/>
        <v>1</v>
      </c>
      <c r="K348" s="71"/>
      <c r="L348" s="71">
        <f t="shared" si="221"/>
        <v>0</v>
      </c>
      <c r="M348" s="71"/>
      <c r="N348" s="41">
        <f t="shared" si="222"/>
        <v>0</v>
      </c>
      <c r="O348" s="71"/>
      <c r="P348" s="71">
        <f t="shared" si="223"/>
        <v>0</v>
      </c>
      <c r="Q348" s="72">
        <f t="shared" si="224"/>
        <v>0</v>
      </c>
      <c r="R348" s="73"/>
      <c r="S348" s="65"/>
      <c r="T348" s="65"/>
      <c r="U348" s="65"/>
      <c r="V348" s="65"/>
      <c r="W348" s="65"/>
      <c r="X348" s="65"/>
      <c r="Y348" s="65"/>
      <c r="Z348" s="65"/>
      <c r="AA348" s="65"/>
      <c r="AB348" s="65"/>
      <c r="AC348" s="65"/>
      <c r="AD348" s="65"/>
      <c r="AE348" s="65"/>
      <c r="AF348" s="65"/>
      <c r="AG348" s="65"/>
    </row>
    <row r="349" spans="1:33" s="17" customFormat="1" x14ac:dyDescent="0.25">
      <c r="A349" s="114">
        <f>IF(F349&lt;&gt;"",1+MAX($A$7:A348),"")</f>
        <v>250</v>
      </c>
      <c r="B349" s="245"/>
      <c r="C349" s="67"/>
      <c r="D349" s="67"/>
      <c r="E349" s="98" t="s">
        <v>689</v>
      </c>
      <c r="F349" s="68">
        <v>1</v>
      </c>
      <c r="G349" s="65"/>
      <c r="H349" s="68" t="s">
        <v>35</v>
      </c>
      <c r="I349" s="69">
        <v>0</v>
      </c>
      <c r="J349" s="70">
        <f t="shared" si="220"/>
        <v>1</v>
      </c>
      <c r="K349" s="71"/>
      <c r="L349" s="71">
        <f t="shared" si="221"/>
        <v>0</v>
      </c>
      <c r="M349" s="71"/>
      <c r="N349" s="41">
        <f t="shared" si="222"/>
        <v>0</v>
      </c>
      <c r="O349" s="71"/>
      <c r="P349" s="71">
        <f t="shared" si="223"/>
        <v>0</v>
      </c>
      <c r="Q349" s="72">
        <f t="shared" si="224"/>
        <v>0</v>
      </c>
      <c r="R349" s="73"/>
      <c r="S349" s="65"/>
      <c r="T349" s="65"/>
      <c r="U349" s="65"/>
      <c r="V349" s="65"/>
      <c r="W349" s="65"/>
      <c r="X349" s="65"/>
      <c r="Y349" s="65"/>
      <c r="Z349" s="65"/>
      <c r="AA349" s="65"/>
      <c r="AB349" s="65"/>
      <c r="AC349" s="65"/>
      <c r="AD349" s="65"/>
      <c r="AE349" s="65"/>
      <c r="AF349" s="65"/>
      <c r="AG349" s="65"/>
    </row>
    <row r="350" spans="1:33" s="17" customFormat="1" x14ac:dyDescent="0.25">
      <c r="A350" s="114">
        <f>IF(F350&lt;&gt;"",1+MAX($A$7:A349),"")</f>
        <v>251</v>
      </c>
      <c r="B350" s="245"/>
      <c r="C350" s="173"/>
      <c r="D350" s="78"/>
      <c r="E350" s="98" t="s">
        <v>732</v>
      </c>
      <c r="F350" s="68">
        <v>2</v>
      </c>
      <c r="G350" s="65"/>
      <c r="H350" s="68" t="s">
        <v>35</v>
      </c>
      <c r="I350" s="69">
        <v>0</v>
      </c>
      <c r="J350" s="70">
        <f t="shared" si="220"/>
        <v>2</v>
      </c>
      <c r="K350" s="71"/>
      <c r="L350" s="71">
        <f t="shared" si="221"/>
        <v>0</v>
      </c>
      <c r="M350" s="71"/>
      <c r="N350" s="41">
        <f t="shared" si="222"/>
        <v>0</v>
      </c>
      <c r="O350" s="71"/>
      <c r="P350" s="71">
        <f t="shared" si="223"/>
        <v>0</v>
      </c>
      <c r="Q350" s="72">
        <f t="shared" si="224"/>
        <v>0</v>
      </c>
      <c r="R350" s="73"/>
      <c r="S350" s="65"/>
      <c r="T350" s="65"/>
      <c r="U350" s="65"/>
      <c r="V350" s="65"/>
      <c r="W350" s="65"/>
      <c r="X350" s="65"/>
      <c r="Y350" s="65"/>
      <c r="Z350" s="65"/>
      <c r="AA350" s="65"/>
      <c r="AB350" s="65"/>
      <c r="AC350" s="65"/>
      <c r="AD350" s="65"/>
      <c r="AE350" s="65"/>
      <c r="AF350" s="65"/>
      <c r="AG350" s="65"/>
    </row>
    <row r="351" spans="1:33" s="17" customFormat="1" x14ac:dyDescent="0.25">
      <c r="A351" s="114" t="str">
        <f>IF(F351&lt;&gt;"",1+MAX($A$7:A350),"")</f>
        <v/>
      </c>
      <c r="B351" s="245"/>
      <c r="C351" s="174"/>
      <c r="D351" s="79"/>
      <c r="E351" s="140" t="s">
        <v>679</v>
      </c>
      <c r="F351" s="68"/>
      <c r="G351" s="65"/>
      <c r="H351" s="68"/>
      <c r="I351" s="69"/>
      <c r="J351" s="70"/>
      <c r="K351" s="71"/>
      <c r="L351" s="71"/>
      <c r="M351" s="71"/>
      <c r="N351" s="41"/>
      <c r="O351" s="71"/>
      <c r="P351" s="71"/>
      <c r="Q351" s="72"/>
      <c r="R351" s="73"/>
      <c r="S351" s="65"/>
      <c r="T351" s="65"/>
      <c r="U351" s="65"/>
      <c r="V351" s="65"/>
      <c r="W351" s="65"/>
      <c r="X351" s="65"/>
      <c r="Y351" s="65"/>
      <c r="Z351" s="65"/>
      <c r="AA351" s="65"/>
      <c r="AB351" s="65"/>
      <c r="AC351" s="65"/>
      <c r="AD351" s="65"/>
      <c r="AE351" s="65"/>
      <c r="AF351" s="65"/>
      <c r="AG351" s="65"/>
    </row>
    <row r="352" spans="1:33" s="17" customFormat="1" x14ac:dyDescent="0.25">
      <c r="A352" s="114" t="str">
        <f>IF(F352&lt;&gt;"",1+MAX($A$7:A351),"")</f>
        <v/>
      </c>
      <c r="B352" s="245"/>
      <c r="C352" s="80"/>
      <c r="D352" s="80"/>
      <c r="E352" s="97" t="s">
        <v>665</v>
      </c>
      <c r="F352" s="68"/>
      <c r="G352" s="65"/>
      <c r="H352" s="68"/>
      <c r="I352" s="69"/>
      <c r="J352" s="70"/>
      <c r="K352" s="71"/>
      <c r="L352" s="71"/>
      <c r="M352" s="71"/>
      <c r="N352" s="41"/>
      <c r="O352" s="71"/>
      <c r="P352" s="71"/>
      <c r="Q352" s="72"/>
      <c r="R352" s="73"/>
      <c r="S352" s="65"/>
      <c r="T352" s="65"/>
      <c r="U352" s="65"/>
      <c r="V352" s="65"/>
      <c r="W352" s="65"/>
      <c r="X352" s="65"/>
      <c r="Y352" s="65"/>
      <c r="Z352" s="65"/>
      <c r="AA352" s="65"/>
      <c r="AB352" s="65"/>
      <c r="AC352" s="65"/>
      <c r="AD352" s="65"/>
      <c r="AE352" s="65"/>
      <c r="AF352" s="65"/>
      <c r="AG352" s="65"/>
    </row>
    <row r="353" spans="1:33" s="17" customFormat="1" x14ac:dyDescent="0.25">
      <c r="A353" s="114">
        <f>IF(F353&lt;&gt;"",1+MAX($A$7:A352),"")</f>
        <v>252</v>
      </c>
      <c r="B353" s="245"/>
      <c r="C353" s="80"/>
      <c r="D353" s="80"/>
      <c r="E353" s="98" t="s">
        <v>680</v>
      </c>
      <c r="F353" s="68">
        <v>26</v>
      </c>
      <c r="G353" s="65"/>
      <c r="H353" s="68" t="s">
        <v>40</v>
      </c>
      <c r="I353" s="69">
        <v>0</v>
      </c>
      <c r="J353" s="70">
        <f t="shared" si="220"/>
        <v>26</v>
      </c>
      <c r="K353" s="71"/>
      <c r="L353" s="71">
        <f t="shared" si="221"/>
        <v>0</v>
      </c>
      <c r="M353" s="71"/>
      <c r="N353" s="41">
        <f t="shared" si="222"/>
        <v>0</v>
      </c>
      <c r="O353" s="71"/>
      <c r="P353" s="71">
        <f t="shared" si="223"/>
        <v>0</v>
      </c>
      <c r="Q353" s="72">
        <f t="shared" si="224"/>
        <v>0</v>
      </c>
      <c r="R353" s="73"/>
      <c r="S353" s="65"/>
      <c r="T353" s="65"/>
      <c r="U353" s="65"/>
      <c r="V353" s="65"/>
      <c r="W353" s="65"/>
      <c r="X353" s="65"/>
      <c r="Y353" s="65"/>
      <c r="Z353" s="65"/>
      <c r="AA353" s="65"/>
      <c r="AB353" s="65"/>
      <c r="AC353" s="65"/>
      <c r="AD353" s="65"/>
      <c r="AE353" s="65"/>
      <c r="AF353" s="65"/>
      <c r="AG353" s="65"/>
    </row>
    <row r="354" spans="1:33" s="17" customFormat="1" x14ac:dyDescent="0.25">
      <c r="A354" s="114">
        <f>IF(F354&lt;&gt;"",1+MAX($A$7:A353),"")</f>
        <v>253</v>
      </c>
      <c r="B354" s="245"/>
      <c r="C354" s="173"/>
      <c r="D354" s="78"/>
      <c r="E354" s="98" t="s">
        <v>733</v>
      </c>
      <c r="F354" s="68">
        <v>55</v>
      </c>
      <c r="G354" s="65"/>
      <c r="H354" s="68" t="s">
        <v>40</v>
      </c>
      <c r="I354" s="69">
        <v>0</v>
      </c>
      <c r="J354" s="70">
        <f t="shared" si="220"/>
        <v>55</v>
      </c>
      <c r="K354" s="71"/>
      <c r="L354" s="71">
        <f t="shared" si="221"/>
        <v>0</v>
      </c>
      <c r="M354" s="71"/>
      <c r="N354" s="41">
        <f t="shared" si="222"/>
        <v>0</v>
      </c>
      <c r="O354" s="71"/>
      <c r="P354" s="71">
        <f t="shared" si="223"/>
        <v>0</v>
      </c>
      <c r="Q354" s="72">
        <f t="shared" si="224"/>
        <v>0</v>
      </c>
      <c r="R354" s="73"/>
      <c r="S354" s="65"/>
      <c r="T354" s="65"/>
      <c r="U354" s="65"/>
      <c r="V354" s="65"/>
      <c r="W354" s="65"/>
      <c r="X354" s="65"/>
      <c r="Y354" s="65"/>
      <c r="Z354" s="65"/>
      <c r="AA354" s="65"/>
      <c r="AB354" s="65"/>
      <c r="AC354" s="65"/>
      <c r="AD354" s="65"/>
      <c r="AE354" s="65"/>
      <c r="AF354" s="65"/>
      <c r="AG354" s="65"/>
    </row>
    <row r="355" spans="1:33" s="17" customFormat="1" x14ac:dyDescent="0.25">
      <c r="A355" s="114">
        <f>IF(F355&lt;&gt;"",1+MAX($A$7:A354),"")</f>
        <v>254</v>
      </c>
      <c r="B355" s="245"/>
      <c r="C355" s="173"/>
      <c r="D355" s="78"/>
      <c r="E355" s="98" t="s">
        <v>681</v>
      </c>
      <c r="F355" s="68">
        <v>52</v>
      </c>
      <c r="G355" s="65"/>
      <c r="H355" s="68" t="s">
        <v>40</v>
      </c>
      <c r="I355" s="69">
        <v>0</v>
      </c>
      <c r="J355" s="70">
        <f t="shared" si="220"/>
        <v>52</v>
      </c>
      <c r="K355" s="71"/>
      <c r="L355" s="71">
        <f t="shared" si="221"/>
        <v>0</v>
      </c>
      <c r="M355" s="71"/>
      <c r="N355" s="41">
        <f t="shared" si="222"/>
        <v>0</v>
      </c>
      <c r="O355" s="71"/>
      <c r="P355" s="71">
        <f t="shared" si="223"/>
        <v>0</v>
      </c>
      <c r="Q355" s="72">
        <f t="shared" si="224"/>
        <v>0</v>
      </c>
      <c r="R355" s="73"/>
      <c r="S355" s="65"/>
      <c r="T355" s="65"/>
      <c r="U355" s="65"/>
      <c r="V355" s="65"/>
      <c r="W355" s="65"/>
      <c r="X355" s="65"/>
      <c r="Y355" s="65"/>
      <c r="Z355" s="65"/>
      <c r="AA355" s="65"/>
      <c r="AB355" s="65"/>
      <c r="AC355" s="65"/>
      <c r="AD355" s="65"/>
      <c r="AE355" s="65"/>
      <c r="AF355" s="65"/>
      <c r="AG355" s="65"/>
    </row>
    <row r="356" spans="1:33" s="17" customFormat="1" x14ac:dyDescent="0.25">
      <c r="A356" s="114">
        <f>IF(F356&lt;&gt;"",1+MAX($A$7:A355),"")</f>
        <v>255</v>
      </c>
      <c r="B356" s="245"/>
      <c r="C356" s="75"/>
      <c r="D356" s="75"/>
      <c r="E356" s="98" t="s">
        <v>683</v>
      </c>
      <c r="F356" s="68">
        <v>24</v>
      </c>
      <c r="G356" s="65"/>
      <c r="H356" s="68" t="s">
        <v>40</v>
      </c>
      <c r="I356" s="69">
        <v>0</v>
      </c>
      <c r="J356" s="70">
        <f t="shared" si="220"/>
        <v>24</v>
      </c>
      <c r="K356" s="71"/>
      <c r="L356" s="71">
        <f t="shared" si="221"/>
        <v>0</v>
      </c>
      <c r="M356" s="71"/>
      <c r="N356" s="41">
        <f t="shared" si="222"/>
        <v>0</v>
      </c>
      <c r="O356" s="71"/>
      <c r="P356" s="71">
        <f t="shared" si="223"/>
        <v>0</v>
      </c>
      <c r="Q356" s="72">
        <f t="shared" si="224"/>
        <v>0</v>
      </c>
      <c r="R356" s="73"/>
      <c r="S356" s="65"/>
      <c r="T356" s="65"/>
      <c r="U356" s="65"/>
      <c r="V356" s="65"/>
      <c r="W356" s="65"/>
      <c r="X356" s="65"/>
      <c r="Y356" s="65"/>
      <c r="Z356" s="65"/>
      <c r="AA356" s="65"/>
      <c r="AB356" s="65"/>
      <c r="AC356" s="65"/>
      <c r="AD356" s="65"/>
      <c r="AE356" s="65"/>
      <c r="AF356" s="65"/>
      <c r="AG356" s="65"/>
    </row>
    <row r="357" spans="1:33" s="17" customFormat="1" x14ac:dyDescent="0.25">
      <c r="A357" s="114">
        <f>IF(F357&lt;&gt;"",1+MAX($A$7:A356),"")</f>
        <v>256</v>
      </c>
      <c r="B357" s="245"/>
      <c r="C357" s="75"/>
      <c r="D357" s="75"/>
      <c r="E357" s="98" t="s">
        <v>684</v>
      </c>
      <c r="F357" s="68">
        <v>61</v>
      </c>
      <c r="G357" s="65"/>
      <c r="H357" s="68" t="s">
        <v>40</v>
      </c>
      <c r="I357" s="69">
        <v>0</v>
      </c>
      <c r="J357" s="70">
        <f t="shared" si="220"/>
        <v>61</v>
      </c>
      <c r="K357" s="71"/>
      <c r="L357" s="71">
        <f t="shared" si="221"/>
        <v>0</v>
      </c>
      <c r="M357" s="71"/>
      <c r="N357" s="41">
        <f t="shared" si="222"/>
        <v>0</v>
      </c>
      <c r="O357" s="71"/>
      <c r="P357" s="71">
        <f t="shared" si="223"/>
        <v>0</v>
      </c>
      <c r="Q357" s="72">
        <f t="shared" si="224"/>
        <v>0</v>
      </c>
      <c r="R357" s="73"/>
      <c r="S357" s="65"/>
      <c r="T357" s="65"/>
      <c r="U357" s="65"/>
      <c r="V357" s="65"/>
      <c r="W357" s="65"/>
      <c r="X357" s="65"/>
      <c r="Y357" s="65"/>
      <c r="Z357" s="65"/>
      <c r="AA357" s="65"/>
      <c r="AB357" s="65"/>
      <c r="AC357" s="65"/>
      <c r="AD357" s="65"/>
      <c r="AE357" s="65"/>
      <c r="AF357" s="65"/>
      <c r="AG357" s="65"/>
    </row>
    <row r="358" spans="1:33" s="17" customFormat="1" x14ac:dyDescent="0.25">
      <c r="A358" s="114">
        <f>IF(F358&lt;&gt;"",1+MAX($A$7:A357),"")</f>
        <v>257</v>
      </c>
      <c r="B358" s="245"/>
      <c r="C358" s="75"/>
      <c r="D358" s="75"/>
      <c r="E358" s="98" t="s">
        <v>685</v>
      </c>
      <c r="F358" s="68">
        <v>4</v>
      </c>
      <c r="G358" s="65"/>
      <c r="H358" s="68" t="s">
        <v>40</v>
      </c>
      <c r="I358" s="69">
        <v>0</v>
      </c>
      <c r="J358" s="70">
        <f t="shared" si="220"/>
        <v>4</v>
      </c>
      <c r="K358" s="71"/>
      <c r="L358" s="71">
        <f t="shared" si="221"/>
        <v>0</v>
      </c>
      <c r="M358" s="71"/>
      <c r="N358" s="41">
        <f t="shared" si="222"/>
        <v>0</v>
      </c>
      <c r="O358" s="71"/>
      <c r="P358" s="71">
        <f t="shared" si="223"/>
        <v>0</v>
      </c>
      <c r="Q358" s="72">
        <f t="shared" si="224"/>
        <v>0</v>
      </c>
      <c r="R358" s="73"/>
      <c r="S358" s="65"/>
      <c r="T358" s="65"/>
      <c r="U358" s="65"/>
      <c r="V358" s="65"/>
      <c r="W358" s="65"/>
      <c r="X358" s="65"/>
      <c r="Y358" s="65"/>
      <c r="Z358" s="65"/>
      <c r="AA358" s="65"/>
      <c r="AB358" s="65"/>
      <c r="AC358" s="65"/>
      <c r="AD358" s="65"/>
      <c r="AE358" s="65"/>
      <c r="AF358" s="65"/>
      <c r="AG358" s="65"/>
    </row>
    <row r="359" spans="1:33" s="17" customFormat="1" x14ac:dyDescent="0.25">
      <c r="A359" s="114" t="str">
        <f>IF(F359&lt;&gt;"",1+MAX($A$7:A358),"")</f>
        <v/>
      </c>
      <c r="B359" s="245"/>
      <c r="C359" s="67"/>
      <c r="D359" s="67"/>
      <c r="E359" s="97" t="s">
        <v>633</v>
      </c>
      <c r="F359" s="68"/>
      <c r="G359" s="65"/>
      <c r="H359" s="68"/>
      <c r="I359" s="69"/>
      <c r="J359" s="70"/>
      <c r="K359" s="71"/>
      <c r="L359" s="71"/>
      <c r="M359" s="71"/>
      <c r="N359" s="41"/>
      <c r="O359" s="71"/>
      <c r="P359" s="71"/>
      <c r="Q359" s="72"/>
      <c r="R359" s="73"/>
      <c r="S359" s="65"/>
      <c r="T359" s="65"/>
      <c r="U359" s="65"/>
      <c r="V359" s="65"/>
      <c r="W359" s="65"/>
      <c r="X359" s="65"/>
      <c r="Y359" s="65"/>
      <c r="Z359" s="65"/>
      <c r="AA359" s="65"/>
      <c r="AB359" s="65"/>
      <c r="AC359" s="65"/>
      <c r="AD359" s="65"/>
      <c r="AE359" s="65"/>
      <c r="AF359" s="65"/>
      <c r="AG359" s="65"/>
    </row>
    <row r="360" spans="1:33" s="17" customFormat="1" x14ac:dyDescent="0.25">
      <c r="A360" s="114">
        <f>IF(F360&lt;&gt;"",1+MAX($A$7:A359),"")</f>
        <v>258</v>
      </c>
      <c r="B360" s="245"/>
      <c r="C360" s="173"/>
      <c r="D360" s="78"/>
      <c r="E360" s="98" t="s">
        <v>686</v>
      </c>
      <c r="F360" s="68">
        <v>106</v>
      </c>
      <c r="G360" s="65"/>
      <c r="H360" s="68" t="s">
        <v>40</v>
      </c>
      <c r="I360" s="69">
        <v>0</v>
      </c>
      <c r="J360" s="70">
        <f t="shared" si="220"/>
        <v>106</v>
      </c>
      <c r="K360" s="71"/>
      <c r="L360" s="71">
        <f t="shared" si="221"/>
        <v>0</v>
      </c>
      <c r="M360" s="71"/>
      <c r="N360" s="41">
        <f t="shared" si="222"/>
        <v>0</v>
      </c>
      <c r="O360" s="71"/>
      <c r="P360" s="71">
        <f t="shared" si="223"/>
        <v>0</v>
      </c>
      <c r="Q360" s="72">
        <f t="shared" si="224"/>
        <v>0</v>
      </c>
      <c r="R360" s="73"/>
      <c r="S360" s="65"/>
      <c r="T360" s="65"/>
      <c r="U360" s="65"/>
      <c r="V360" s="65"/>
      <c r="W360" s="65"/>
      <c r="X360" s="65"/>
      <c r="Y360" s="65"/>
      <c r="Z360" s="65"/>
      <c r="AA360" s="65"/>
      <c r="AB360" s="65"/>
      <c r="AC360" s="65"/>
      <c r="AD360" s="65"/>
      <c r="AE360" s="65"/>
      <c r="AF360" s="65"/>
      <c r="AG360" s="65"/>
    </row>
    <row r="361" spans="1:33" s="17" customFormat="1" x14ac:dyDescent="0.25">
      <c r="A361" s="114">
        <f>IF(F361&lt;&gt;"",1+MAX($A$7:A360),"")</f>
        <v>259</v>
      </c>
      <c r="B361" s="245"/>
      <c r="C361" s="174"/>
      <c r="D361" s="79"/>
      <c r="E361" s="98" t="s">
        <v>734</v>
      </c>
      <c r="F361" s="68">
        <v>18</v>
      </c>
      <c r="G361" s="65"/>
      <c r="H361" s="68" t="s">
        <v>40</v>
      </c>
      <c r="I361" s="69">
        <v>0</v>
      </c>
      <c r="J361" s="70">
        <f t="shared" si="220"/>
        <v>18</v>
      </c>
      <c r="K361" s="71"/>
      <c r="L361" s="71">
        <f t="shared" si="221"/>
        <v>0</v>
      </c>
      <c r="M361" s="71"/>
      <c r="N361" s="41">
        <f t="shared" si="222"/>
        <v>0</v>
      </c>
      <c r="O361" s="71"/>
      <c r="P361" s="71">
        <f t="shared" si="223"/>
        <v>0</v>
      </c>
      <c r="Q361" s="72">
        <f t="shared" si="224"/>
        <v>0</v>
      </c>
      <c r="R361" s="73"/>
      <c r="S361" s="65"/>
      <c r="T361" s="65"/>
      <c r="U361" s="65"/>
      <c r="V361" s="65"/>
      <c r="W361" s="65"/>
      <c r="X361" s="65"/>
      <c r="Y361" s="65"/>
      <c r="Z361" s="65"/>
      <c r="AA361" s="65"/>
      <c r="AB361" s="65"/>
      <c r="AC361" s="65"/>
      <c r="AD361" s="65"/>
      <c r="AE361" s="65"/>
      <c r="AF361" s="65"/>
      <c r="AG361" s="65"/>
    </row>
    <row r="362" spans="1:33" s="17" customFormat="1" x14ac:dyDescent="0.25">
      <c r="A362" s="114">
        <f>IF(F362&lt;&gt;"",1+MAX($A$7:A361),"")</f>
        <v>260</v>
      </c>
      <c r="B362" s="245"/>
      <c r="C362" s="80"/>
      <c r="D362" s="80"/>
      <c r="E362" s="98" t="s">
        <v>687</v>
      </c>
      <c r="F362" s="68">
        <v>68</v>
      </c>
      <c r="G362" s="65"/>
      <c r="H362" s="68" t="s">
        <v>40</v>
      </c>
      <c r="I362" s="69">
        <v>0</v>
      </c>
      <c r="J362" s="70">
        <f t="shared" si="220"/>
        <v>68</v>
      </c>
      <c r="K362" s="71"/>
      <c r="L362" s="71">
        <f t="shared" si="221"/>
        <v>0</v>
      </c>
      <c r="M362" s="71"/>
      <c r="N362" s="41">
        <f t="shared" si="222"/>
        <v>0</v>
      </c>
      <c r="O362" s="71"/>
      <c r="P362" s="71">
        <f t="shared" si="223"/>
        <v>0</v>
      </c>
      <c r="Q362" s="72">
        <f t="shared" si="224"/>
        <v>0</v>
      </c>
      <c r="R362" s="73"/>
      <c r="S362" s="65"/>
      <c r="T362" s="65"/>
      <c r="U362" s="65"/>
      <c r="V362" s="65"/>
      <c r="W362" s="65"/>
      <c r="X362" s="65"/>
      <c r="Y362" s="65"/>
      <c r="Z362" s="65"/>
      <c r="AA362" s="65"/>
      <c r="AB362" s="65"/>
      <c r="AC362" s="65"/>
      <c r="AD362" s="65"/>
      <c r="AE362" s="65"/>
      <c r="AF362" s="65"/>
      <c r="AG362" s="65"/>
    </row>
    <row r="363" spans="1:33" s="17" customFormat="1" x14ac:dyDescent="0.25">
      <c r="A363" s="114" t="str">
        <f>IF(F363&lt;&gt;"",1+MAX($A$7:A362),"")</f>
        <v/>
      </c>
      <c r="B363" s="245"/>
      <c r="C363" s="80"/>
      <c r="D363" s="80"/>
      <c r="E363" s="97" t="s">
        <v>688</v>
      </c>
      <c r="F363" s="68"/>
      <c r="G363" s="65"/>
      <c r="H363" s="68"/>
      <c r="I363" s="69"/>
      <c r="J363" s="70"/>
      <c r="K363" s="71"/>
      <c r="L363" s="71"/>
      <c r="M363" s="71"/>
      <c r="N363" s="41"/>
      <c r="O363" s="71"/>
      <c r="P363" s="71"/>
      <c r="Q363" s="72"/>
      <c r="R363" s="73"/>
      <c r="S363" s="65"/>
      <c r="T363" s="65"/>
      <c r="U363" s="65"/>
      <c r="V363" s="65"/>
      <c r="W363" s="65"/>
      <c r="X363" s="65"/>
      <c r="Y363" s="65"/>
      <c r="Z363" s="65"/>
      <c r="AA363" s="65"/>
      <c r="AB363" s="65"/>
      <c r="AC363" s="65"/>
      <c r="AD363" s="65"/>
      <c r="AE363" s="65"/>
      <c r="AF363" s="65"/>
      <c r="AG363" s="65"/>
    </row>
    <row r="364" spans="1:33" s="17" customFormat="1" x14ac:dyDescent="0.25">
      <c r="A364" s="114">
        <f>IF(F364&lt;&gt;"",1+MAX($A$7:A363),"")</f>
        <v>261</v>
      </c>
      <c r="B364" s="245"/>
      <c r="C364" s="173"/>
      <c r="D364" s="78"/>
      <c r="E364" s="98" t="s">
        <v>639</v>
      </c>
      <c r="F364" s="68">
        <v>28</v>
      </c>
      <c r="G364" s="65"/>
      <c r="H364" s="68" t="s">
        <v>40</v>
      </c>
      <c r="I364" s="69">
        <v>0</v>
      </c>
      <c r="J364" s="70">
        <f t="shared" si="220"/>
        <v>28</v>
      </c>
      <c r="K364" s="71"/>
      <c r="L364" s="71">
        <f t="shared" si="221"/>
        <v>0</v>
      </c>
      <c r="M364" s="71"/>
      <c r="N364" s="41">
        <f t="shared" si="222"/>
        <v>0</v>
      </c>
      <c r="O364" s="71"/>
      <c r="P364" s="71">
        <f t="shared" si="223"/>
        <v>0</v>
      </c>
      <c r="Q364" s="72">
        <f t="shared" si="224"/>
        <v>0</v>
      </c>
      <c r="R364" s="73"/>
      <c r="S364" s="65"/>
      <c r="T364" s="65"/>
      <c r="U364" s="65"/>
      <c r="V364" s="65"/>
      <c r="W364" s="65"/>
      <c r="X364" s="65"/>
      <c r="Y364" s="65"/>
      <c r="Z364" s="65"/>
      <c r="AA364" s="65"/>
      <c r="AB364" s="65"/>
      <c r="AC364" s="65"/>
      <c r="AD364" s="65"/>
      <c r="AE364" s="65"/>
      <c r="AF364" s="65"/>
      <c r="AG364" s="65"/>
    </row>
    <row r="365" spans="1:33" s="17" customFormat="1" x14ac:dyDescent="0.25">
      <c r="A365" s="114" t="str">
        <f>IF(F365&lt;&gt;"",1+MAX($A$7:A364),"")</f>
        <v/>
      </c>
      <c r="B365" s="245"/>
      <c r="C365" s="173"/>
      <c r="D365" s="78"/>
      <c r="E365" s="139" t="s">
        <v>239</v>
      </c>
      <c r="F365" s="68"/>
      <c r="G365" s="65"/>
      <c r="H365" s="68"/>
      <c r="I365" s="69"/>
      <c r="J365" s="70"/>
      <c r="K365" s="71"/>
      <c r="L365" s="71"/>
      <c r="M365" s="71"/>
      <c r="N365" s="41"/>
      <c r="O365" s="71"/>
      <c r="P365" s="71"/>
      <c r="Q365" s="72"/>
      <c r="R365" s="73"/>
      <c r="S365" s="65"/>
      <c r="T365" s="65"/>
      <c r="U365" s="65"/>
      <c r="V365" s="65"/>
      <c r="W365" s="65"/>
      <c r="X365" s="65"/>
      <c r="Y365" s="65"/>
      <c r="Z365" s="65"/>
      <c r="AA365" s="65"/>
      <c r="AB365" s="65"/>
      <c r="AC365" s="65"/>
      <c r="AD365" s="65"/>
      <c r="AE365" s="65"/>
      <c r="AF365" s="65"/>
      <c r="AG365" s="65"/>
    </row>
    <row r="366" spans="1:33" s="17" customFormat="1" x14ac:dyDescent="0.25">
      <c r="A366" s="114">
        <f>IF(F366&lt;&gt;"",1+MAX($A$7:A365),"")</f>
        <v>262</v>
      </c>
      <c r="B366" s="245"/>
      <c r="C366" s="75"/>
      <c r="D366" s="75"/>
      <c r="E366" s="98" t="s">
        <v>725</v>
      </c>
      <c r="F366" s="68">
        <v>1</v>
      </c>
      <c r="G366" s="65"/>
      <c r="H366" s="68" t="s">
        <v>35</v>
      </c>
      <c r="I366" s="69">
        <v>0</v>
      </c>
      <c r="J366" s="70">
        <f t="shared" si="220"/>
        <v>1</v>
      </c>
      <c r="K366" s="71"/>
      <c r="L366" s="71">
        <f t="shared" si="221"/>
        <v>0</v>
      </c>
      <c r="M366" s="71"/>
      <c r="N366" s="41">
        <f t="shared" si="222"/>
        <v>0</v>
      </c>
      <c r="O366" s="71"/>
      <c r="P366" s="71">
        <f t="shared" si="223"/>
        <v>0</v>
      </c>
      <c r="Q366" s="72">
        <f t="shared" si="224"/>
        <v>0</v>
      </c>
      <c r="R366" s="73"/>
      <c r="S366" s="65"/>
      <c r="T366" s="65"/>
      <c r="U366" s="65"/>
      <c r="V366" s="65"/>
      <c r="W366" s="65"/>
      <c r="X366" s="65"/>
      <c r="Y366" s="65"/>
      <c r="Z366" s="65"/>
      <c r="AA366" s="65"/>
      <c r="AB366" s="65"/>
      <c r="AC366" s="65"/>
      <c r="AD366" s="65"/>
      <c r="AE366" s="65"/>
      <c r="AF366" s="65"/>
      <c r="AG366" s="65"/>
    </row>
    <row r="367" spans="1:33" s="17" customFormat="1" x14ac:dyDescent="0.25">
      <c r="A367" s="114">
        <f>IF(F367&lt;&gt;"",1+MAX($A$7:A366),"")</f>
        <v>263</v>
      </c>
      <c r="B367" s="245"/>
      <c r="C367" s="75"/>
      <c r="D367" s="75"/>
      <c r="E367" s="98" t="s">
        <v>735</v>
      </c>
      <c r="F367" s="68">
        <v>1</v>
      </c>
      <c r="G367" s="65"/>
      <c r="H367" s="68" t="s">
        <v>35</v>
      </c>
      <c r="I367" s="69">
        <v>0</v>
      </c>
      <c r="J367" s="70">
        <f t="shared" si="220"/>
        <v>1</v>
      </c>
      <c r="K367" s="71"/>
      <c r="L367" s="71">
        <f t="shared" si="221"/>
        <v>0</v>
      </c>
      <c r="M367" s="71"/>
      <c r="N367" s="41">
        <f t="shared" si="222"/>
        <v>0</v>
      </c>
      <c r="O367" s="71"/>
      <c r="P367" s="71">
        <f t="shared" si="223"/>
        <v>0</v>
      </c>
      <c r="Q367" s="72">
        <f t="shared" si="224"/>
        <v>0</v>
      </c>
      <c r="R367" s="73"/>
      <c r="S367" s="65"/>
      <c r="T367" s="65"/>
      <c r="U367" s="65"/>
      <c r="V367" s="65"/>
      <c r="W367" s="65"/>
      <c r="X367" s="65"/>
      <c r="Y367" s="65"/>
      <c r="Z367" s="65"/>
      <c r="AA367" s="65"/>
      <c r="AB367" s="65"/>
      <c r="AC367" s="65"/>
      <c r="AD367" s="65"/>
      <c r="AE367" s="65"/>
      <c r="AF367" s="65"/>
      <c r="AG367" s="65"/>
    </row>
    <row r="368" spans="1:33" s="17" customFormat="1" x14ac:dyDescent="0.25">
      <c r="A368" s="114">
        <f>IF(F368&lt;&gt;"",1+MAX($A$7:A367),"")</f>
        <v>264</v>
      </c>
      <c r="B368" s="245"/>
      <c r="C368" s="75"/>
      <c r="D368" s="75"/>
      <c r="E368" s="98" t="s">
        <v>719</v>
      </c>
      <c r="F368" s="68">
        <v>1</v>
      </c>
      <c r="G368" s="65"/>
      <c r="H368" s="68" t="s">
        <v>35</v>
      </c>
      <c r="I368" s="69">
        <v>0</v>
      </c>
      <c r="J368" s="70">
        <f t="shared" si="220"/>
        <v>1</v>
      </c>
      <c r="K368" s="71"/>
      <c r="L368" s="71">
        <f t="shared" si="221"/>
        <v>0</v>
      </c>
      <c r="M368" s="71"/>
      <c r="N368" s="41">
        <f t="shared" si="222"/>
        <v>0</v>
      </c>
      <c r="O368" s="71"/>
      <c r="P368" s="71">
        <f t="shared" si="223"/>
        <v>0</v>
      </c>
      <c r="Q368" s="72">
        <f t="shared" si="224"/>
        <v>0</v>
      </c>
      <c r="R368" s="73"/>
      <c r="S368" s="65"/>
      <c r="T368" s="65"/>
      <c r="U368" s="65"/>
      <c r="V368" s="65"/>
      <c r="W368" s="65"/>
      <c r="X368" s="65"/>
      <c r="Y368" s="65"/>
      <c r="Z368" s="65"/>
      <c r="AA368" s="65"/>
      <c r="AB368" s="65"/>
      <c r="AC368" s="65"/>
      <c r="AD368" s="65"/>
      <c r="AE368" s="65"/>
      <c r="AF368" s="65"/>
      <c r="AG368" s="65"/>
    </row>
    <row r="369" spans="1:33" s="17" customFormat="1" x14ac:dyDescent="0.25">
      <c r="A369" s="114">
        <f>IF(F369&lt;&gt;"",1+MAX($A$7:A368),"")</f>
        <v>265</v>
      </c>
      <c r="B369" s="245"/>
      <c r="C369" s="67"/>
      <c r="D369" s="67"/>
      <c r="E369" s="98" t="s">
        <v>689</v>
      </c>
      <c r="F369" s="68">
        <v>2</v>
      </c>
      <c r="G369" s="65"/>
      <c r="H369" s="68" t="s">
        <v>35</v>
      </c>
      <c r="I369" s="69">
        <v>0</v>
      </c>
      <c r="J369" s="70">
        <f t="shared" si="220"/>
        <v>2</v>
      </c>
      <c r="K369" s="71"/>
      <c r="L369" s="71">
        <f t="shared" si="221"/>
        <v>0</v>
      </c>
      <c r="M369" s="71"/>
      <c r="N369" s="41">
        <f t="shared" si="222"/>
        <v>0</v>
      </c>
      <c r="O369" s="71"/>
      <c r="P369" s="71">
        <f t="shared" si="223"/>
        <v>0</v>
      </c>
      <c r="Q369" s="72">
        <f t="shared" si="224"/>
        <v>0</v>
      </c>
      <c r="R369" s="73"/>
      <c r="S369" s="65"/>
      <c r="T369" s="65"/>
      <c r="U369" s="65"/>
      <c r="V369" s="65"/>
      <c r="W369" s="65"/>
      <c r="X369" s="65"/>
      <c r="Y369" s="65"/>
      <c r="Z369" s="65"/>
      <c r="AA369" s="65"/>
      <c r="AB369" s="65"/>
      <c r="AC369" s="65"/>
      <c r="AD369" s="65"/>
      <c r="AE369" s="65"/>
      <c r="AF369" s="65"/>
      <c r="AG369" s="65"/>
    </row>
    <row r="370" spans="1:33" s="17" customFormat="1" x14ac:dyDescent="0.25">
      <c r="A370" s="114">
        <f>IF(F370&lt;&gt;"",1+MAX($A$7:A369),"")</f>
        <v>266</v>
      </c>
      <c r="B370" s="245"/>
      <c r="C370" s="173"/>
      <c r="D370" s="78"/>
      <c r="E370" s="98" t="s">
        <v>693</v>
      </c>
      <c r="F370" s="68">
        <v>2</v>
      </c>
      <c r="G370" s="65"/>
      <c r="H370" s="68" t="s">
        <v>35</v>
      </c>
      <c r="I370" s="69">
        <v>0</v>
      </c>
      <c r="J370" s="70">
        <f t="shared" si="220"/>
        <v>2</v>
      </c>
      <c r="K370" s="71"/>
      <c r="L370" s="71">
        <f t="shared" si="221"/>
        <v>0</v>
      </c>
      <c r="M370" s="71"/>
      <c r="N370" s="41">
        <f t="shared" si="222"/>
        <v>0</v>
      </c>
      <c r="O370" s="71"/>
      <c r="P370" s="71">
        <f t="shared" si="223"/>
        <v>0</v>
      </c>
      <c r="Q370" s="72">
        <f t="shared" si="224"/>
        <v>0</v>
      </c>
      <c r="R370" s="73"/>
      <c r="S370" s="65"/>
      <c r="T370" s="65"/>
      <c r="U370" s="65"/>
      <c r="V370" s="65"/>
      <c r="W370" s="65"/>
      <c r="X370" s="65"/>
      <c r="Y370" s="65"/>
      <c r="Z370" s="65"/>
      <c r="AA370" s="65"/>
      <c r="AB370" s="65"/>
      <c r="AC370" s="65"/>
      <c r="AD370" s="65"/>
      <c r="AE370" s="65"/>
      <c r="AF370" s="65"/>
      <c r="AG370" s="65"/>
    </row>
    <row r="371" spans="1:33" s="17" customFormat="1" x14ac:dyDescent="0.25">
      <c r="A371" s="114">
        <f>IF(F371&lt;&gt;"",1+MAX($A$7:A370),"")</f>
        <v>267</v>
      </c>
      <c r="B371" s="245"/>
      <c r="C371" s="174"/>
      <c r="D371" s="79"/>
      <c r="E371" s="98" t="s">
        <v>690</v>
      </c>
      <c r="F371" s="68">
        <v>8</v>
      </c>
      <c r="G371" s="65"/>
      <c r="H371" s="68" t="s">
        <v>35</v>
      </c>
      <c r="I371" s="69">
        <v>0</v>
      </c>
      <c r="J371" s="70">
        <f t="shared" si="220"/>
        <v>8</v>
      </c>
      <c r="K371" s="71"/>
      <c r="L371" s="71">
        <f t="shared" si="221"/>
        <v>0</v>
      </c>
      <c r="M371" s="71"/>
      <c r="N371" s="41">
        <f t="shared" si="222"/>
        <v>0</v>
      </c>
      <c r="O371" s="71"/>
      <c r="P371" s="71">
        <f t="shared" si="223"/>
        <v>0</v>
      </c>
      <c r="Q371" s="72">
        <f t="shared" si="224"/>
        <v>0</v>
      </c>
      <c r="R371" s="73"/>
      <c r="S371" s="65"/>
      <c r="T371" s="65"/>
      <c r="U371" s="65"/>
      <c r="V371" s="65"/>
      <c r="W371" s="65"/>
      <c r="X371" s="65"/>
      <c r="Y371" s="65"/>
      <c r="Z371" s="65"/>
      <c r="AA371" s="65"/>
      <c r="AB371" s="65"/>
      <c r="AC371" s="65"/>
      <c r="AD371" s="65"/>
      <c r="AE371" s="65"/>
      <c r="AF371" s="65"/>
      <c r="AG371" s="65"/>
    </row>
    <row r="372" spans="1:33" s="17" customFormat="1" x14ac:dyDescent="0.25">
      <c r="A372" s="114">
        <f>IF(F372&lt;&gt;"",1+MAX($A$7:A371),"")</f>
        <v>268</v>
      </c>
      <c r="B372" s="245"/>
      <c r="C372" s="80"/>
      <c r="D372" s="80"/>
      <c r="E372" s="98" t="s">
        <v>696</v>
      </c>
      <c r="F372" s="68">
        <v>1</v>
      </c>
      <c r="G372" s="65"/>
      <c r="H372" s="68" t="s">
        <v>35</v>
      </c>
      <c r="I372" s="69">
        <v>0</v>
      </c>
      <c r="J372" s="70">
        <f t="shared" si="220"/>
        <v>1</v>
      </c>
      <c r="K372" s="71"/>
      <c r="L372" s="71">
        <f t="shared" si="221"/>
        <v>0</v>
      </c>
      <c r="M372" s="71"/>
      <c r="N372" s="41">
        <f t="shared" si="222"/>
        <v>0</v>
      </c>
      <c r="O372" s="71"/>
      <c r="P372" s="71">
        <f t="shared" si="223"/>
        <v>0</v>
      </c>
      <c r="Q372" s="72">
        <f t="shared" si="224"/>
        <v>0</v>
      </c>
      <c r="R372" s="73"/>
      <c r="S372" s="65"/>
      <c r="T372" s="65"/>
      <c r="U372" s="65"/>
      <c r="V372" s="65"/>
      <c r="W372" s="65"/>
      <c r="X372" s="65"/>
      <c r="Y372" s="65"/>
      <c r="Z372" s="65"/>
      <c r="AA372" s="65"/>
      <c r="AB372" s="65"/>
      <c r="AC372" s="65"/>
      <c r="AD372" s="65"/>
      <c r="AE372" s="65"/>
      <c r="AF372" s="65"/>
      <c r="AG372" s="65"/>
    </row>
    <row r="373" spans="1:33" s="17" customFormat="1" x14ac:dyDescent="0.25">
      <c r="A373" s="114">
        <f>IF(F373&lt;&gt;"",1+MAX($A$7:A372),"")</f>
        <v>269</v>
      </c>
      <c r="B373" s="245"/>
      <c r="C373" s="80"/>
      <c r="D373" s="80"/>
      <c r="E373" s="98" t="s">
        <v>736</v>
      </c>
      <c r="F373" s="68">
        <v>1</v>
      </c>
      <c r="G373" s="65"/>
      <c r="H373" s="68" t="s">
        <v>35</v>
      </c>
      <c r="I373" s="69">
        <v>0</v>
      </c>
      <c r="J373" s="70">
        <f t="shared" si="220"/>
        <v>1</v>
      </c>
      <c r="K373" s="71"/>
      <c r="L373" s="71">
        <f t="shared" si="221"/>
        <v>0</v>
      </c>
      <c r="M373" s="71"/>
      <c r="N373" s="41">
        <f t="shared" si="222"/>
        <v>0</v>
      </c>
      <c r="O373" s="71"/>
      <c r="P373" s="71">
        <f t="shared" si="223"/>
        <v>0</v>
      </c>
      <c r="Q373" s="72">
        <f t="shared" si="224"/>
        <v>0</v>
      </c>
      <c r="R373" s="73"/>
      <c r="S373" s="65"/>
      <c r="T373" s="65"/>
      <c r="U373" s="65"/>
      <c r="V373" s="65"/>
      <c r="W373" s="65"/>
      <c r="X373" s="65"/>
      <c r="Y373" s="65"/>
      <c r="Z373" s="65"/>
      <c r="AA373" s="65"/>
      <c r="AB373" s="65"/>
      <c r="AC373" s="65"/>
      <c r="AD373" s="65"/>
      <c r="AE373" s="65"/>
      <c r="AF373" s="65"/>
      <c r="AG373" s="65"/>
    </row>
    <row r="374" spans="1:33" s="17" customFormat="1" x14ac:dyDescent="0.25">
      <c r="A374" s="114">
        <f>IF(F374&lt;&gt;"",1+MAX($A$7:A373),"")</f>
        <v>270</v>
      </c>
      <c r="B374" s="245"/>
      <c r="C374" s="173"/>
      <c r="D374" s="78"/>
      <c r="E374" s="98" t="s">
        <v>728</v>
      </c>
      <c r="F374" s="68">
        <v>1</v>
      </c>
      <c r="G374" s="65"/>
      <c r="H374" s="68" t="s">
        <v>35</v>
      </c>
      <c r="I374" s="69">
        <v>0</v>
      </c>
      <c r="J374" s="70">
        <f t="shared" si="220"/>
        <v>1</v>
      </c>
      <c r="K374" s="71"/>
      <c r="L374" s="71">
        <f t="shared" si="221"/>
        <v>0</v>
      </c>
      <c r="M374" s="71"/>
      <c r="N374" s="41">
        <f t="shared" si="222"/>
        <v>0</v>
      </c>
      <c r="O374" s="71"/>
      <c r="P374" s="71">
        <f t="shared" si="223"/>
        <v>0</v>
      </c>
      <c r="Q374" s="72">
        <f t="shared" si="224"/>
        <v>0</v>
      </c>
      <c r="R374" s="73"/>
      <c r="S374" s="65"/>
      <c r="T374" s="65"/>
      <c r="U374" s="65"/>
      <c r="V374" s="65"/>
      <c r="W374" s="65"/>
      <c r="X374" s="65"/>
      <c r="Y374" s="65"/>
      <c r="Z374" s="65"/>
      <c r="AA374" s="65"/>
      <c r="AB374" s="65"/>
      <c r="AC374" s="65"/>
      <c r="AD374" s="65"/>
      <c r="AE374" s="65"/>
      <c r="AF374" s="65"/>
      <c r="AG374" s="65"/>
    </row>
    <row r="375" spans="1:33" s="17" customFormat="1" x14ac:dyDescent="0.25">
      <c r="A375" s="114">
        <f>IF(F375&lt;&gt;"",1+MAX($A$7:A374),"")</f>
        <v>271</v>
      </c>
      <c r="B375" s="245"/>
      <c r="C375" s="173"/>
      <c r="D375" s="78"/>
      <c r="E375" s="98" t="s">
        <v>737</v>
      </c>
      <c r="F375" s="68">
        <v>2</v>
      </c>
      <c r="G375" s="65"/>
      <c r="H375" s="68" t="s">
        <v>35</v>
      </c>
      <c r="I375" s="69">
        <v>0</v>
      </c>
      <c r="J375" s="70">
        <f t="shared" ref="J375:J394" si="225">F375*(1+I375)</f>
        <v>2</v>
      </c>
      <c r="K375" s="71"/>
      <c r="L375" s="71">
        <f t="shared" ref="L375:L394" si="226">K375*J375</f>
        <v>0</v>
      </c>
      <c r="M375" s="71"/>
      <c r="N375" s="41">
        <f t="shared" ref="N375:N394" si="227">M375*J375</f>
        <v>0</v>
      </c>
      <c r="O375" s="71"/>
      <c r="P375" s="71">
        <f t="shared" ref="P375:P394" si="228">O375*J375</f>
        <v>0</v>
      </c>
      <c r="Q375" s="72">
        <f t="shared" ref="Q375:Q394" si="229">(K375+O375)*J375</f>
        <v>0</v>
      </c>
      <c r="R375" s="73"/>
      <c r="S375" s="65"/>
      <c r="T375" s="65"/>
      <c r="U375" s="65"/>
      <c r="V375" s="65"/>
      <c r="W375" s="65"/>
      <c r="X375" s="65"/>
      <c r="Y375" s="65"/>
      <c r="Z375" s="65"/>
      <c r="AA375" s="65"/>
      <c r="AB375" s="65"/>
      <c r="AC375" s="65"/>
      <c r="AD375" s="65"/>
      <c r="AE375" s="65"/>
      <c r="AF375" s="65"/>
      <c r="AG375" s="65"/>
    </row>
    <row r="376" spans="1:33" s="17" customFormat="1" x14ac:dyDescent="0.25">
      <c r="A376" s="114">
        <f>IF(F376&lt;&gt;"",1+MAX($A$7:A375),"")</f>
        <v>272</v>
      </c>
      <c r="B376" s="245"/>
      <c r="C376" s="75"/>
      <c r="D376" s="75"/>
      <c r="E376" s="98" t="s">
        <v>738</v>
      </c>
      <c r="F376" s="68">
        <v>1</v>
      </c>
      <c r="G376" s="65"/>
      <c r="H376" s="68" t="s">
        <v>35</v>
      </c>
      <c r="I376" s="69">
        <v>0</v>
      </c>
      <c r="J376" s="70">
        <f t="shared" si="225"/>
        <v>1</v>
      </c>
      <c r="K376" s="71"/>
      <c r="L376" s="71">
        <f t="shared" si="226"/>
        <v>0</v>
      </c>
      <c r="M376" s="71"/>
      <c r="N376" s="41">
        <f t="shared" si="227"/>
        <v>0</v>
      </c>
      <c r="O376" s="71"/>
      <c r="P376" s="71">
        <f t="shared" si="228"/>
        <v>0</v>
      </c>
      <c r="Q376" s="72">
        <f t="shared" si="229"/>
        <v>0</v>
      </c>
      <c r="R376" s="73"/>
      <c r="S376" s="65"/>
      <c r="T376" s="65"/>
      <c r="U376" s="65"/>
      <c r="V376" s="65"/>
      <c r="W376" s="65"/>
      <c r="X376" s="65"/>
      <c r="Y376" s="65"/>
      <c r="Z376" s="65"/>
      <c r="AA376" s="65"/>
      <c r="AB376" s="65"/>
      <c r="AC376" s="65"/>
      <c r="AD376" s="65"/>
      <c r="AE376" s="65"/>
      <c r="AF376" s="65"/>
      <c r="AG376" s="65"/>
    </row>
    <row r="377" spans="1:33" s="17" customFormat="1" x14ac:dyDescent="0.25">
      <c r="A377" s="114">
        <f>IF(F377&lt;&gt;"",1+MAX($A$7:A376),"")</f>
        <v>273</v>
      </c>
      <c r="B377" s="245"/>
      <c r="C377" s="75"/>
      <c r="D377" s="75"/>
      <c r="E377" s="98" t="s">
        <v>739</v>
      </c>
      <c r="F377" s="68">
        <v>1</v>
      </c>
      <c r="G377" s="65"/>
      <c r="H377" s="68" t="s">
        <v>35</v>
      </c>
      <c r="I377" s="69">
        <v>0</v>
      </c>
      <c r="J377" s="70">
        <f t="shared" si="225"/>
        <v>1</v>
      </c>
      <c r="K377" s="71"/>
      <c r="L377" s="71">
        <f t="shared" si="226"/>
        <v>0</v>
      </c>
      <c r="M377" s="71"/>
      <c r="N377" s="41">
        <f t="shared" si="227"/>
        <v>0</v>
      </c>
      <c r="O377" s="71"/>
      <c r="P377" s="71">
        <f t="shared" si="228"/>
        <v>0</v>
      </c>
      <c r="Q377" s="72">
        <f t="shared" si="229"/>
        <v>0</v>
      </c>
      <c r="R377" s="73"/>
      <c r="S377" s="65"/>
      <c r="T377" s="65"/>
      <c r="U377" s="65"/>
      <c r="V377" s="65"/>
      <c r="W377" s="65"/>
      <c r="X377" s="65"/>
      <c r="Y377" s="65"/>
      <c r="Z377" s="65"/>
      <c r="AA377" s="65"/>
      <c r="AB377" s="65"/>
      <c r="AC377" s="65"/>
      <c r="AD377" s="65"/>
      <c r="AE377" s="65"/>
      <c r="AF377" s="65"/>
      <c r="AG377" s="65"/>
    </row>
    <row r="378" spans="1:33" s="17" customFormat="1" x14ac:dyDescent="0.25">
      <c r="A378" s="114">
        <f>IF(F378&lt;&gt;"",1+MAX($A$7:A377),"")</f>
        <v>274</v>
      </c>
      <c r="B378" s="245"/>
      <c r="C378" s="75"/>
      <c r="D378" s="75"/>
      <c r="E378" s="98" t="s">
        <v>740</v>
      </c>
      <c r="F378" s="68">
        <v>1</v>
      </c>
      <c r="G378" s="65"/>
      <c r="H378" s="68" t="s">
        <v>35</v>
      </c>
      <c r="I378" s="69">
        <v>0</v>
      </c>
      <c r="J378" s="70">
        <f t="shared" si="225"/>
        <v>1</v>
      </c>
      <c r="K378" s="71"/>
      <c r="L378" s="71">
        <f t="shared" si="226"/>
        <v>0</v>
      </c>
      <c r="M378" s="71"/>
      <c r="N378" s="41">
        <f t="shared" si="227"/>
        <v>0</v>
      </c>
      <c r="O378" s="71"/>
      <c r="P378" s="71">
        <f t="shared" si="228"/>
        <v>0</v>
      </c>
      <c r="Q378" s="72">
        <f t="shared" si="229"/>
        <v>0</v>
      </c>
      <c r="R378" s="73"/>
      <c r="S378" s="65"/>
      <c r="T378" s="65"/>
      <c r="U378" s="65"/>
      <c r="V378" s="65"/>
      <c r="W378" s="65"/>
      <c r="X378" s="65"/>
      <c r="Y378" s="65"/>
      <c r="Z378" s="65"/>
      <c r="AA378" s="65"/>
      <c r="AB378" s="65"/>
      <c r="AC378" s="65"/>
      <c r="AD378" s="65"/>
      <c r="AE378" s="65"/>
      <c r="AF378" s="65"/>
      <c r="AG378" s="65"/>
    </row>
    <row r="379" spans="1:33" s="17" customFormat="1" x14ac:dyDescent="0.25">
      <c r="A379" s="114">
        <f>IF(F379&lt;&gt;"",1+MAX($A$7:A378),"")</f>
        <v>275</v>
      </c>
      <c r="B379" s="245"/>
      <c r="C379" s="67"/>
      <c r="D379" s="67"/>
      <c r="E379" s="98" t="s">
        <v>741</v>
      </c>
      <c r="F379" s="68">
        <v>1</v>
      </c>
      <c r="G379" s="65"/>
      <c r="H379" s="68" t="s">
        <v>35</v>
      </c>
      <c r="I379" s="69">
        <v>0</v>
      </c>
      <c r="J379" s="70">
        <f t="shared" si="225"/>
        <v>1</v>
      </c>
      <c r="K379" s="71"/>
      <c r="L379" s="71">
        <f t="shared" si="226"/>
        <v>0</v>
      </c>
      <c r="M379" s="71"/>
      <c r="N379" s="41">
        <f t="shared" si="227"/>
        <v>0</v>
      </c>
      <c r="O379" s="71"/>
      <c r="P379" s="71">
        <f t="shared" si="228"/>
        <v>0</v>
      </c>
      <c r="Q379" s="72">
        <f t="shared" si="229"/>
        <v>0</v>
      </c>
      <c r="R379" s="73"/>
      <c r="S379" s="65"/>
      <c r="T379" s="65"/>
      <c r="U379" s="65"/>
      <c r="V379" s="65"/>
      <c r="W379" s="65"/>
      <c r="X379" s="65"/>
      <c r="Y379" s="65"/>
      <c r="Z379" s="65"/>
      <c r="AA379" s="65"/>
      <c r="AB379" s="65"/>
      <c r="AC379" s="65"/>
      <c r="AD379" s="65"/>
      <c r="AE379" s="65"/>
      <c r="AF379" s="65"/>
      <c r="AG379" s="65"/>
    </row>
    <row r="380" spans="1:33" s="17" customFormat="1" x14ac:dyDescent="0.25">
      <c r="A380" s="114">
        <f>IF(F380&lt;&gt;"",1+MAX($A$7:A379),"")</f>
        <v>276</v>
      </c>
      <c r="B380" s="245"/>
      <c r="C380" s="173"/>
      <c r="D380" s="78"/>
      <c r="E380" s="98" t="s">
        <v>742</v>
      </c>
      <c r="F380" s="68">
        <v>1</v>
      </c>
      <c r="G380" s="65"/>
      <c r="H380" s="68" t="s">
        <v>35</v>
      </c>
      <c r="I380" s="69">
        <v>0</v>
      </c>
      <c r="J380" s="70">
        <f t="shared" si="225"/>
        <v>1</v>
      </c>
      <c r="K380" s="71"/>
      <c r="L380" s="71">
        <f t="shared" si="226"/>
        <v>0</v>
      </c>
      <c r="M380" s="71"/>
      <c r="N380" s="41">
        <f t="shared" si="227"/>
        <v>0</v>
      </c>
      <c r="O380" s="71"/>
      <c r="P380" s="71">
        <f t="shared" si="228"/>
        <v>0</v>
      </c>
      <c r="Q380" s="72">
        <f t="shared" si="229"/>
        <v>0</v>
      </c>
      <c r="R380" s="73"/>
      <c r="S380" s="65"/>
      <c r="T380" s="65"/>
      <c r="U380" s="65"/>
      <c r="V380" s="65"/>
      <c r="W380" s="65"/>
      <c r="X380" s="65"/>
      <c r="Y380" s="65"/>
      <c r="Z380" s="65"/>
      <c r="AA380" s="65"/>
      <c r="AB380" s="65"/>
      <c r="AC380" s="65"/>
      <c r="AD380" s="65"/>
      <c r="AE380" s="65"/>
      <c r="AF380" s="65"/>
      <c r="AG380" s="65"/>
    </row>
    <row r="381" spans="1:33" s="17" customFormat="1" x14ac:dyDescent="0.25">
      <c r="A381" s="114">
        <f>IF(F381&lt;&gt;"",1+MAX($A$7:A380),"")</f>
        <v>277</v>
      </c>
      <c r="B381" s="245"/>
      <c r="C381" s="174"/>
      <c r="D381" s="79"/>
      <c r="E381" s="98" t="s">
        <v>743</v>
      </c>
      <c r="F381" s="68">
        <v>1</v>
      </c>
      <c r="G381" s="65"/>
      <c r="H381" s="68" t="s">
        <v>35</v>
      </c>
      <c r="I381" s="69">
        <v>0</v>
      </c>
      <c r="J381" s="70">
        <f t="shared" si="225"/>
        <v>1</v>
      </c>
      <c r="K381" s="71"/>
      <c r="L381" s="71">
        <f t="shared" si="226"/>
        <v>0</v>
      </c>
      <c r="M381" s="71"/>
      <c r="N381" s="41">
        <f t="shared" si="227"/>
        <v>0</v>
      </c>
      <c r="O381" s="71"/>
      <c r="P381" s="71">
        <f t="shared" si="228"/>
        <v>0</v>
      </c>
      <c r="Q381" s="72">
        <f t="shared" si="229"/>
        <v>0</v>
      </c>
      <c r="R381" s="73"/>
      <c r="S381" s="65"/>
      <c r="T381" s="65"/>
      <c r="U381" s="65"/>
      <c r="V381" s="65"/>
      <c r="W381" s="65"/>
      <c r="X381" s="65"/>
      <c r="Y381" s="65"/>
      <c r="Z381" s="65"/>
      <c r="AA381" s="65"/>
      <c r="AB381" s="65"/>
      <c r="AC381" s="65"/>
      <c r="AD381" s="65"/>
      <c r="AE381" s="65"/>
      <c r="AF381" s="65"/>
      <c r="AG381" s="65"/>
    </row>
    <row r="382" spans="1:33" s="17" customFormat="1" x14ac:dyDescent="0.25">
      <c r="A382" s="114">
        <f>IF(F382&lt;&gt;"",1+MAX($A$7:A381),"")</f>
        <v>278</v>
      </c>
      <c r="B382" s="245"/>
      <c r="C382" s="80"/>
      <c r="D382" s="80"/>
      <c r="E382" s="98" t="s">
        <v>744</v>
      </c>
      <c r="F382" s="68">
        <v>1</v>
      </c>
      <c r="G382" s="65"/>
      <c r="H382" s="68" t="s">
        <v>35</v>
      </c>
      <c r="I382" s="69">
        <v>0</v>
      </c>
      <c r="J382" s="70">
        <f t="shared" si="225"/>
        <v>1</v>
      </c>
      <c r="K382" s="71"/>
      <c r="L382" s="71">
        <f t="shared" si="226"/>
        <v>0</v>
      </c>
      <c r="M382" s="71"/>
      <c r="N382" s="41">
        <f t="shared" si="227"/>
        <v>0</v>
      </c>
      <c r="O382" s="71"/>
      <c r="P382" s="71">
        <f t="shared" si="228"/>
        <v>0</v>
      </c>
      <c r="Q382" s="72">
        <f t="shared" si="229"/>
        <v>0</v>
      </c>
      <c r="R382" s="73"/>
      <c r="S382" s="65"/>
      <c r="T382" s="65"/>
      <c r="U382" s="65"/>
      <c r="V382" s="65"/>
      <c r="W382" s="65"/>
      <c r="X382" s="65"/>
      <c r="Y382" s="65"/>
      <c r="Z382" s="65"/>
      <c r="AA382" s="65"/>
      <c r="AB382" s="65"/>
      <c r="AC382" s="65"/>
      <c r="AD382" s="65"/>
      <c r="AE382" s="65"/>
      <c r="AF382" s="65"/>
      <c r="AG382" s="65"/>
    </row>
    <row r="383" spans="1:33" s="17" customFormat="1" x14ac:dyDescent="0.25">
      <c r="A383" s="114">
        <f>IF(F383&lt;&gt;"",1+MAX($A$7:A382),"")</f>
        <v>279</v>
      </c>
      <c r="B383" s="245"/>
      <c r="C383" s="80"/>
      <c r="D383" s="80"/>
      <c r="E383" s="98" t="s">
        <v>745</v>
      </c>
      <c r="F383" s="68">
        <v>2</v>
      </c>
      <c r="G383" s="65"/>
      <c r="H383" s="68" t="s">
        <v>35</v>
      </c>
      <c r="I383" s="69">
        <v>0</v>
      </c>
      <c r="J383" s="70">
        <f t="shared" si="225"/>
        <v>2</v>
      </c>
      <c r="K383" s="71"/>
      <c r="L383" s="71">
        <f t="shared" si="226"/>
        <v>0</v>
      </c>
      <c r="M383" s="71"/>
      <c r="N383" s="41">
        <f t="shared" si="227"/>
        <v>0</v>
      </c>
      <c r="O383" s="71"/>
      <c r="P383" s="71">
        <f t="shared" si="228"/>
        <v>0</v>
      </c>
      <c r="Q383" s="72">
        <f t="shared" si="229"/>
        <v>0</v>
      </c>
      <c r="R383" s="73"/>
      <c r="S383" s="65"/>
      <c r="T383" s="65"/>
      <c r="U383" s="65"/>
      <c r="V383" s="65"/>
      <c r="W383" s="65"/>
      <c r="X383" s="65"/>
      <c r="Y383" s="65"/>
      <c r="Z383" s="65"/>
      <c r="AA383" s="65"/>
      <c r="AB383" s="65"/>
      <c r="AC383" s="65"/>
      <c r="AD383" s="65"/>
      <c r="AE383" s="65"/>
      <c r="AF383" s="65"/>
      <c r="AG383" s="65"/>
    </row>
    <row r="384" spans="1:33" s="17" customFormat="1" x14ac:dyDescent="0.25">
      <c r="A384" s="114">
        <f>IF(F384&lt;&gt;"",1+MAX($A$7:A383),"")</f>
        <v>280</v>
      </c>
      <c r="B384" s="245"/>
      <c r="C384" s="173"/>
      <c r="D384" s="78"/>
      <c r="E384" s="98" t="s">
        <v>721</v>
      </c>
      <c r="F384" s="68">
        <v>1</v>
      </c>
      <c r="G384" s="65"/>
      <c r="H384" s="68" t="s">
        <v>35</v>
      </c>
      <c r="I384" s="69">
        <v>0</v>
      </c>
      <c r="J384" s="70">
        <f t="shared" si="225"/>
        <v>1</v>
      </c>
      <c r="K384" s="71"/>
      <c r="L384" s="71">
        <f t="shared" si="226"/>
        <v>0</v>
      </c>
      <c r="M384" s="71"/>
      <c r="N384" s="41">
        <f t="shared" si="227"/>
        <v>0</v>
      </c>
      <c r="O384" s="71"/>
      <c r="P384" s="71">
        <f t="shared" si="228"/>
        <v>0</v>
      </c>
      <c r="Q384" s="72">
        <f t="shared" si="229"/>
        <v>0</v>
      </c>
      <c r="R384" s="73"/>
      <c r="S384" s="65"/>
      <c r="T384" s="65"/>
      <c r="U384" s="65"/>
      <c r="V384" s="65"/>
      <c r="W384" s="65"/>
      <c r="X384" s="65"/>
      <c r="Y384" s="65"/>
      <c r="Z384" s="65"/>
      <c r="AA384" s="65"/>
      <c r="AB384" s="65"/>
      <c r="AC384" s="65"/>
      <c r="AD384" s="65"/>
      <c r="AE384" s="65"/>
      <c r="AF384" s="65"/>
      <c r="AG384" s="65"/>
    </row>
    <row r="385" spans="1:196" s="17" customFormat="1" x14ac:dyDescent="0.25">
      <c r="A385" s="114">
        <f>IF(F385&lt;&gt;"",1+MAX($A$7:A384),"")</f>
        <v>281</v>
      </c>
      <c r="B385" s="246"/>
      <c r="C385" s="173"/>
      <c r="D385" s="78"/>
      <c r="E385" s="98" t="s">
        <v>691</v>
      </c>
      <c r="F385" s="68">
        <v>1</v>
      </c>
      <c r="G385" s="65"/>
      <c r="H385" s="68" t="s">
        <v>35</v>
      </c>
      <c r="I385" s="69">
        <v>0</v>
      </c>
      <c r="J385" s="70">
        <f t="shared" si="225"/>
        <v>1</v>
      </c>
      <c r="K385" s="71"/>
      <c r="L385" s="71">
        <f t="shared" si="226"/>
        <v>0</v>
      </c>
      <c r="M385" s="71"/>
      <c r="N385" s="41">
        <f t="shared" si="227"/>
        <v>0</v>
      </c>
      <c r="O385" s="71"/>
      <c r="P385" s="71">
        <f t="shared" si="228"/>
        <v>0</v>
      </c>
      <c r="Q385" s="72">
        <f t="shared" si="229"/>
        <v>0</v>
      </c>
      <c r="R385" s="73"/>
      <c r="S385" s="65"/>
      <c r="T385" s="65"/>
      <c r="U385" s="65"/>
      <c r="V385" s="65"/>
      <c r="W385" s="65"/>
      <c r="X385" s="65"/>
      <c r="Y385" s="65"/>
      <c r="Z385" s="65"/>
      <c r="AA385" s="65"/>
      <c r="AB385" s="65"/>
      <c r="AC385" s="65"/>
      <c r="AD385" s="65"/>
      <c r="AE385" s="65"/>
      <c r="AF385" s="65"/>
      <c r="AG385" s="65"/>
    </row>
    <row r="386" spans="1:196" s="17" customFormat="1" x14ac:dyDescent="0.25">
      <c r="A386" s="114" t="str">
        <f>IF(F386&lt;&gt;"",1+MAX($A$7:A385),"")</f>
        <v/>
      </c>
      <c r="B386" s="178"/>
      <c r="C386" s="75"/>
      <c r="D386" s="75"/>
      <c r="E386" s="138" t="s">
        <v>746</v>
      </c>
      <c r="F386" s="68"/>
      <c r="G386" s="65"/>
      <c r="H386" s="68"/>
      <c r="I386" s="69"/>
      <c r="J386" s="70"/>
      <c r="K386" s="71"/>
      <c r="L386" s="71"/>
      <c r="M386" s="71"/>
      <c r="N386" s="41"/>
      <c r="O386" s="71"/>
      <c r="P386" s="71"/>
      <c r="Q386" s="72"/>
      <c r="R386" s="73"/>
      <c r="S386" s="65"/>
      <c r="T386" s="65"/>
      <c r="U386" s="65"/>
      <c r="V386" s="65"/>
      <c r="W386" s="65"/>
      <c r="X386" s="65"/>
      <c r="Y386" s="65"/>
      <c r="Z386" s="65"/>
      <c r="AA386" s="65"/>
      <c r="AB386" s="65"/>
      <c r="AC386" s="65"/>
      <c r="AD386" s="65"/>
      <c r="AE386" s="65"/>
      <c r="AF386" s="65"/>
      <c r="AG386" s="65"/>
    </row>
    <row r="387" spans="1:196" s="17" customFormat="1" ht="30.6" x14ac:dyDescent="0.25">
      <c r="A387" s="114">
        <f>IF(F387&lt;&gt;"",1+MAX($A$7:A386),"")</f>
        <v>282</v>
      </c>
      <c r="B387" s="244" t="s">
        <v>759</v>
      </c>
      <c r="C387" s="241" t="s">
        <v>756</v>
      </c>
      <c r="D387" s="75"/>
      <c r="E387" s="98" t="s">
        <v>747</v>
      </c>
      <c r="F387" s="68">
        <v>8</v>
      </c>
      <c r="G387" s="65"/>
      <c r="H387" s="68" t="s">
        <v>35</v>
      </c>
      <c r="I387" s="69">
        <v>0</v>
      </c>
      <c r="J387" s="70">
        <f t="shared" si="225"/>
        <v>8</v>
      </c>
      <c r="K387" s="71"/>
      <c r="L387" s="71">
        <f t="shared" si="226"/>
        <v>0</v>
      </c>
      <c r="M387" s="71"/>
      <c r="N387" s="41">
        <f t="shared" si="227"/>
        <v>0</v>
      </c>
      <c r="O387" s="71"/>
      <c r="P387" s="71">
        <f t="shared" si="228"/>
        <v>0</v>
      </c>
      <c r="Q387" s="72">
        <f t="shared" si="229"/>
        <v>0</v>
      </c>
      <c r="R387" s="73"/>
      <c r="S387" s="65"/>
      <c r="T387" s="65"/>
      <c r="U387" s="65"/>
      <c r="V387" s="65"/>
      <c r="W387" s="65"/>
      <c r="X387" s="65"/>
      <c r="Y387" s="65"/>
      <c r="Z387" s="65"/>
      <c r="AA387" s="65"/>
      <c r="AB387" s="65"/>
      <c r="AC387" s="65"/>
      <c r="AD387" s="65"/>
      <c r="AE387" s="65"/>
      <c r="AF387" s="65"/>
      <c r="AG387" s="65"/>
    </row>
    <row r="388" spans="1:196" s="17" customFormat="1" ht="30.6" x14ac:dyDescent="0.25">
      <c r="A388" s="114">
        <f>IF(F388&lt;&gt;"",1+MAX($A$7:A387),"")</f>
        <v>283</v>
      </c>
      <c r="B388" s="245"/>
      <c r="C388" s="242"/>
      <c r="D388" s="75"/>
      <c r="E388" s="98" t="s">
        <v>748</v>
      </c>
      <c r="F388" s="68">
        <v>1</v>
      </c>
      <c r="G388" s="65"/>
      <c r="H388" s="68" t="s">
        <v>35</v>
      </c>
      <c r="I388" s="69">
        <v>0</v>
      </c>
      <c r="J388" s="70">
        <f t="shared" si="225"/>
        <v>1</v>
      </c>
      <c r="K388" s="71"/>
      <c r="L388" s="71">
        <f t="shared" si="226"/>
        <v>0</v>
      </c>
      <c r="M388" s="71"/>
      <c r="N388" s="41">
        <f t="shared" si="227"/>
        <v>0</v>
      </c>
      <c r="O388" s="71"/>
      <c r="P388" s="71">
        <f t="shared" si="228"/>
        <v>0</v>
      </c>
      <c r="Q388" s="72">
        <f t="shared" si="229"/>
        <v>0</v>
      </c>
      <c r="R388" s="73"/>
      <c r="S388" s="65"/>
      <c r="T388" s="65"/>
      <c r="U388" s="65"/>
      <c r="V388" s="65"/>
      <c r="W388" s="65"/>
      <c r="X388" s="65"/>
      <c r="Y388" s="65"/>
      <c r="Z388" s="65"/>
      <c r="AA388" s="65"/>
      <c r="AB388" s="65"/>
      <c r="AC388" s="65"/>
      <c r="AD388" s="65"/>
      <c r="AE388" s="65"/>
      <c r="AF388" s="65"/>
      <c r="AG388" s="65"/>
    </row>
    <row r="389" spans="1:196" s="17" customFormat="1" ht="30.6" x14ac:dyDescent="0.25">
      <c r="A389" s="114">
        <f>IF(F389&lt;&gt;"",1+MAX($A$7:A388),"")</f>
        <v>284</v>
      </c>
      <c r="B389" s="245"/>
      <c r="C389" s="242"/>
      <c r="D389" s="67"/>
      <c r="E389" s="98" t="s">
        <v>749</v>
      </c>
      <c r="F389" s="68">
        <v>1</v>
      </c>
      <c r="G389" s="65"/>
      <c r="H389" s="68" t="s">
        <v>35</v>
      </c>
      <c r="I389" s="69">
        <v>0</v>
      </c>
      <c r="J389" s="70">
        <f t="shared" si="225"/>
        <v>1</v>
      </c>
      <c r="K389" s="71"/>
      <c r="L389" s="71">
        <f t="shared" si="226"/>
        <v>0</v>
      </c>
      <c r="M389" s="71"/>
      <c r="N389" s="41">
        <f t="shared" si="227"/>
        <v>0</v>
      </c>
      <c r="O389" s="71"/>
      <c r="P389" s="71">
        <f t="shared" si="228"/>
        <v>0</v>
      </c>
      <c r="Q389" s="72">
        <f t="shared" si="229"/>
        <v>0</v>
      </c>
      <c r="R389" s="73"/>
      <c r="S389" s="65"/>
      <c r="T389" s="65"/>
      <c r="U389" s="65"/>
      <c r="V389" s="65"/>
      <c r="W389" s="65"/>
      <c r="X389" s="65"/>
      <c r="Y389" s="65"/>
      <c r="Z389" s="65"/>
      <c r="AA389" s="65"/>
      <c r="AB389" s="65"/>
      <c r="AC389" s="65"/>
      <c r="AD389" s="65"/>
      <c r="AE389" s="65"/>
      <c r="AF389" s="65"/>
      <c r="AG389" s="65"/>
    </row>
    <row r="390" spans="1:196" s="17" customFormat="1" ht="30.6" x14ac:dyDescent="0.25">
      <c r="A390" s="114">
        <f>IF(F390&lt;&gt;"",1+MAX($A$7:A389),"")</f>
        <v>285</v>
      </c>
      <c r="B390" s="245"/>
      <c r="C390" s="242"/>
      <c r="D390" s="78"/>
      <c r="E390" s="98" t="s">
        <v>750</v>
      </c>
      <c r="F390" s="68">
        <v>1</v>
      </c>
      <c r="G390" s="65"/>
      <c r="H390" s="68" t="s">
        <v>35</v>
      </c>
      <c r="I390" s="69">
        <v>0</v>
      </c>
      <c r="J390" s="70">
        <f t="shared" si="225"/>
        <v>1</v>
      </c>
      <c r="K390" s="71"/>
      <c r="L390" s="71">
        <f t="shared" si="226"/>
        <v>0</v>
      </c>
      <c r="M390" s="71"/>
      <c r="N390" s="41">
        <f t="shared" si="227"/>
        <v>0</v>
      </c>
      <c r="O390" s="71"/>
      <c r="P390" s="71">
        <f t="shared" si="228"/>
        <v>0</v>
      </c>
      <c r="Q390" s="72">
        <f t="shared" si="229"/>
        <v>0</v>
      </c>
      <c r="R390" s="73"/>
      <c r="S390" s="65"/>
      <c r="T390" s="65"/>
      <c r="U390" s="65"/>
      <c r="V390" s="65"/>
      <c r="W390" s="65"/>
      <c r="X390" s="65"/>
      <c r="Y390" s="65"/>
      <c r="Z390" s="65"/>
      <c r="AA390" s="65"/>
      <c r="AB390" s="65"/>
      <c r="AC390" s="65"/>
      <c r="AD390" s="65"/>
      <c r="AE390" s="65"/>
      <c r="AF390" s="65"/>
      <c r="AG390" s="65"/>
    </row>
    <row r="391" spans="1:196" s="17" customFormat="1" ht="30.6" x14ac:dyDescent="0.25">
      <c r="A391" s="114">
        <f>IF(F391&lt;&gt;"",1+MAX($A$7:A390),"")</f>
        <v>286</v>
      </c>
      <c r="B391" s="245"/>
      <c r="C391" s="242"/>
      <c r="D391" s="79"/>
      <c r="E391" s="98" t="s">
        <v>751</v>
      </c>
      <c r="F391" s="68">
        <v>1</v>
      </c>
      <c r="G391" s="65"/>
      <c r="H391" s="68" t="s">
        <v>35</v>
      </c>
      <c r="I391" s="69">
        <v>0</v>
      </c>
      <c r="J391" s="70">
        <f t="shared" si="225"/>
        <v>1</v>
      </c>
      <c r="K391" s="71"/>
      <c r="L391" s="71">
        <f t="shared" si="226"/>
        <v>0</v>
      </c>
      <c r="M391" s="71"/>
      <c r="N391" s="41">
        <f t="shared" si="227"/>
        <v>0</v>
      </c>
      <c r="O391" s="71"/>
      <c r="P391" s="71">
        <f t="shared" si="228"/>
        <v>0</v>
      </c>
      <c r="Q391" s="72">
        <f t="shared" si="229"/>
        <v>0</v>
      </c>
      <c r="R391" s="73"/>
      <c r="S391" s="65"/>
      <c r="T391" s="65"/>
      <c r="U391" s="65"/>
      <c r="V391" s="65"/>
      <c r="W391" s="65"/>
      <c r="X391" s="65"/>
      <c r="Y391" s="65"/>
      <c r="Z391" s="65"/>
      <c r="AA391" s="65"/>
      <c r="AB391" s="65"/>
      <c r="AC391" s="65"/>
      <c r="AD391" s="65"/>
      <c r="AE391" s="65"/>
      <c r="AF391" s="65"/>
      <c r="AG391" s="65"/>
    </row>
    <row r="392" spans="1:196" s="17" customFormat="1" ht="30.6" x14ac:dyDescent="0.25">
      <c r="A392" s="114">
        <f>IF(F392&lt;&gt;"",1+MAX($A$7:A391),"")</f>
        <v>287</v>
      </c>
      <c r="B392" s="245"/>
      <c r="C392" s="242"/>
      <c r="D392" s="80"/>
      <c r="E392" s="98" t="s">
        <v>752</v>
      </c>
      <c r="F392" s="68">
        <v>2</v>
      </c>
      <c r="G392" s="65"/>
      <c r="H392" s="68" t="s">
        <v>35</v>
      </c>
      <c r="I392" s="69">
        <v>0</v>
      </c>
      <c r="J392" s="70">
        <f t="shared" si="225"/>
        <v>2</v>
      </c>
      <c r="K392" s="71"/>
      <c r="L392" s="71">
        <f t="shared" si="226"/>
        <v>0</v>
      </c>
      <c r="M392" s="71"/>
      <c r="N392" s="41">
        <f t="shared" si="227"/>
        <v>0</v>
      </c>
      <c r="O392" s="71"/>
      <c r="P392" s="71">
        <f t="shared" si="228"/>
        <v>0</v>
      </c>
      <c r="Q392" s="72">
        <f t="shared" si="229"/>
        <v>0</v>
      </c>
      <c r="R392" s="73"/>
      <c r="S392" s="65"/>
      <c r="T392" s="65"/>
      <c r="U392" s="65"/>
      <c r="V392" s="65"/>
      <c r="W392" s="65"/>
      <c r="X392" s="65"/>
      <c r="Y392" s="65"/>
      <c r="Z392" s="65"/>
      <c r="AA392" s="65"/>
      <c r="AB392" s="65"/>
      <c r="AC392" s="65"/>
      <c r="AD392" s="65"/>
      <c r="AE392" s="65"/>
      <c r="AF392" s="65"/>
      <c r="AG392" s="65"/>
    </row>
    <row r="393" spans="1:196" s="17" customFormat="1" ht="30.6" x14ac:dyDescent="0.25">
      <c r="A393" s="114">
        <f>IF(F393&lt;&gt;"",1+MAX($A$7:A392),"")</f>
        <v>288</v>
      </c>
      <c r="B393" s="245"/>
      <c r="C393" s="242"/>
      <c r="D393" s="80"/>
      <c r="E393" s="98" t="s">
        <v>753</v>
      </c>
      <c r="F393" s="68">
        <v>1</v>
      </c>
      <c r="G393" s="65"/>
      <c r="H393" s="68" t="s">
        <v>35</v>
      </c>
      <c r="I393" s="69">
        <v>0</v>
      </c>
      <c r="J393" s="70">
        <f t="shared" si="225"/>
        <v>1</v>
      </c>
      <c r="K393" s="71"/>
      <c r="L393" s="71">
        <f t="shared" si="226"/>
        <v>0</v>
      </c>
      <c r="M393" s="71"/>
      <c r="N393" s="41">
        <f t="shared" si="227"/>
        <v>0</v>
      </c>
      <c r="O393" s="71"/>
      <c r="P393" s="71">
        <f t="shared" si="228"/>
        <v>0</v>
      </c>
      <c r="Q393" s="72">
        <f t="shared" si="229"/>
        <v>0</v>
      </c>
      <c r="R393" s="73"/>
      <c r="S393" s="65"/>
      <c r="T393" s="65"/>
      <c r="U393" s="65"/>
      <c r="V393" s="65"/>
      <c r="W393" s="65"/>
      <c r="X393" s="65"/>
      <c r="Y393" s="65"/>
      <c r="Z393" s="65"/>
      <c r="AA393" s="65"/>
      <c r="AB393" s="65"/>
      <c r="AC393" s="65"/>
      <c r="AD393" s="65"/>
      <c r="AE393" s="65"/>
      <c r="AF393" s="65"/>
      <c r="AG393" s="65"/>
    </row>
    <row r="394" spans="1:196" s="17" customFormat="1" ht="30.6" x14ac:dyDescent="0.25">
      <c r="A394" s="114">
        <f>IF(F394&lt;&gt;"",1+MAX($A$7:A393),"")</f>
        <v>289</v>
      </c>
      <c r="B394" s="246"/>
      <c r="C394" s="243"/>
      <c r="D394" s="78"/>
      <c r="E394" s="98" t="s">
        <v>754</v>
      </c>
      <c r="F394" s="68">
        <v>1</v>
      </c>
      <c r="G394" s="65"/>
      <c r="H394" s="68" t="s">
        <v>35</v>
      </c>
      <c r="I394" s="69">
        <v>0</v>
      </c>
      <c r="J394" s="70">
        <f t="shared" si="225"/>
        <v>1</v>
      </c>
      <c r="K394" s="71"/>
      <c r="L394" s="71">
        <f t="shared" si="226"/>
        <v>0</v>
      </c>
      <c r="M394" s="71"/>
      <c r="N394" s="41">
        <f t="shared" si="227"/>
        <v>0</v>
      </c>
      <c r="O394" s="71"/>
      <c r="P394" s="71">
        <f t="shared" si="228"/>
        <v>0</v>
      </c>
      <c r="Q394" s="72">
        <f t="shared" si="229"/>
        <v>0</v>
      </c>
      <c r="R394" s="73"/>
      <c r="S394" s="65"/>
      <c r="T394" s="65"/>
      <c r="U394" s="65"/>
      <c r="V394" s="65"/>
      <c r="W394" s="65"/>
      <c r="X394" s="65"/>
      <c r="Y394" s="65"/>
      <c r="Z394" s="65"/>
      <c r="AA394" s="65"/>
      <c r="AB394" s="65"/>
      <c r="AC394" s="65"/>
      <c r="AD394" s="65"/>
      <c r="AE394" s="65"/>
      <c r="AF394" s="65"/>
      <c r="AG394" s="65"/>
    </row>
    <row r="395" spans="1:196" s="198" customFormat="1" ht="15.6" x14ac:dyDescent="0.25">
      <c r="A395" s="196" t="str">
        <f>IF(F395&lt;&gt;"",1+MAX($A$7:A394),"")</f>
        <v/>
      </c>
      <c r="B395" s="197"/>
      <c r="C395" s="197"/>
      <c r="D395" s="197"/>
      <c r="E395" s="197" t="s">
        <v>51</v>
      </c>
      <c r="F395" s="197"/>
      <c r="H395" s="197"/>
      <c r="I395" s="197"/>
      <c r="J395" s="197"/>
      <c r="K395" s="197"/>
      <c r="L395" s="197"/>
      <c r="M395" s="197"/>
      <c r="N395" s="197"/>
      <c r="O395" s="197"/>
      <c r="P395" s="197"/>
      <c r="Q395" s="197"/>
      <c r="R395" s="195">
        <f>SUM(Q396:Q678)</f>
        <v>0</v>
      </c>
    </row>
    <row r="396" spans="1:196" s="17" customFormat="1" x14ac:dyDescent="0.25">
      <c r="A396" s="114" t="str">
        <f>IF(F396&lt;&gt;"",1+MAX($A$7:A395),"")</f>
        <v/>
      </c>
      <c r="B396" s="76"/>
      <c r="C396" s="92"/>
      <c r="D396" s="92"/>
      <c r="E396" s="97"/>
      <c r="F396" s="77"/>
      <c r="H396" s="68"/>
      <c r="I396" s="7"/>
      <c r="J396" s="8"/>
      <c r="K396" s="41"/>
      <c r="L396" s="41"/>
      <c r="M396" s="41"/>
      <c r="N396" s="41"/>
      <c r="O396" s="41"/>
      <c r="P396" s="41"/>
      <c r="Q396" s="42"/>
      <c r="R396" s="115"/>
    </row>
    <row r="397" spans="1:196" s="81" customFormat="1" x14ac:dyDescent="0.25">
      <c r="A397" s="114" t="str">
        <f>IF(F397&lt;&gt;"",1+MAX($A$7:A394),"")</f>
        <v/>
      </c>
      <c r="B397" s="177"/>
      <c r="C397" s="75"/>
      <c r="D397" s="67" t="s">
        <v>393</v>
      </c>
      <c r="E397" s="133" t="s">
        <v>394</v>
      </c>
      <c r="F397" s="68"/>
      <c r="G397" s="83"/>
      <c r="H397" s="68"/>
      <c r="I397" s="69"/>
      <c r="J397" s="70"/>
      <c r="K397" s="71"/>
      <c r="L397" s="71"/>
      <c r="M397" s="71"/>
      <c r="N397" s="41"/>
      <c r="O397" s="71"/>
      <c r="P397" s="71"/>
      <c r="Q397" s="72"/>
      <c r="R397" s="73"/>
      <c r="S397" s="82"/>
      <c r="T397" s="83"/>
      <c r="U397" s="83"/>
      <c r="V397" s="84"/>
      <c r="W397" s="85"/>
      <c r="X397" s="86"/>
      <c r="Y397" s="86"/>
      <c r="Z397" s="86"/>
      <c r="AA397" s="86"/>
      <c r="AB397" s="87"/>
      <c r="AC397" s="131"/>
      <c r="AD397" s="65"/>
      <c r="AE397" s="65"/>
      <c r="AF397" s="65"/>
      <c r="AG397" s="65"/>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c r="BM397" s="17"/>
      <c r="BN397" s="17"/>
      <c r="BO397" s="17"/>
      <c r="BP397" s="17"/>
      <c r="BQ397" s="17"/>
      <c r="BR397" s="17"/>
      <c r="BS397" s="17"/>
      <c r="BT397" s="17"/>
      <c r="BU397" s="17"/>
      <c r="BV397" s="17"/>
      <c r="BW397" s="17"/>
      <c r="BX397" s="17"/>
      <c r="BY397" s="17"/>
      <c r="BZ397" s="17"/>
      <c r="CA397" s="17"/>
      <c r="CB397" s="17"/>
      <c r="CC397" s="17"/>
      <c r="CD397" s="17"/>
      <c r="CE397" s="17"/>
      <c r="CF397" s="17"/>
      <c r="CG397" s="17"/>
      <c r="CH397" s="17"/>
      <c r="CI397" s="17"/>
      <c r="CJ397" s="17"/>
      <c r="CK397" s="17"/>
      <c r="CL397" s="17"/>
      <c r="CM397" s="17"/>
      <c r="CN397" s="17"/>
      <c r="CO397" s="17"/>
      <c r="CP397" s="17"/>
      <c r="CQ397" s="17"/>
      <c r="CR397" s="17"/>
      <c r="CS397" s="17"/>
      <c r="CT397" s="17"/>
      <c r="CU397" s="17"/>
      <c r="CV397" s="17"/>
      <c r="CW397" s="17"/>
      <c r="CX397" s="17"/>
      <c r="CY397" s="17"/>
      <c r="CZ397" s="17"/>
      <c r="DA397" s="17"/>
      <c r="DB397" s="17"/>
      <c r="DC397" s="17"/>
      <c r="DD397" s="17"/>
      <c r="DE397" s="17"/>
      <c r="DF397" s="17"/>
      <c r="DG397" s="17"/>
      <c r="DH397" s="17"/>
      <c r="DI397" s="17"/>
      <c r="DJ397" s="17"/>
      <c r="DK397" s="17"/>
      <c r="DL397" s="17"/>
      <c r="DM397" s="17"/>
      <c r="DN397" s="17"/>
      <c r="DO397" s="17"/>
      <c r="DP397" s="17"/>
      <c r="DQ397" s="17"/>
      <c r="DR397" s="17"/>
      <c r="DS397" s="17"/>
      <c r="DT397" s="17"/>
      <c r="DU397" s="17"/>
      <c r="DV397" s="17"/>
      <c r="DW397" s="17"/>
      <c r="DX397" s="17"/>
      <c r="DY397" s="17"/>
      <c r="DZ397" s="17"/>
      <c r="EA397" s="17"/>
      <c r="EB397" s="17"/>
      <c r="EC397" s="17"/>
      <c r="ED397" s="17"/>
      <c r="EE397" s="17"/>
      <c r="EF397" s="17"/>
      <c r="EG397" s="17"/>
      <c r="EH397" s="17"/>
      <c r="EI397" s="17"/>
      <c r="EJ397" s="17"/>
      <c r="EK397" s="17"/>
      <c r="EL397" s="17"/>
      <c r="EM397" s="17"/>
      <c r="EN397" s="17"/>
      <c r="EO397" s="17"/>
      <c r="EP397" s="17"/>
      <c r="EQ397" s="17"/>
      <c r="ER397" s="17"/>
      <c r="ES397" s="17"/>
      <c r="ET397" s="17"/>
      <c r="EU397" s="17"/>
      <c r="EV397" s="17"/>
      <c r="EW397" s="17"/>
      <c r="EX397" s="17"/>
      <c r="EY397" s="17"/>
      <c r="EZ397" s="17"/>
      <c r="FA397" s="17"/>
      <c r="FB397" s="17"/>
      <c r="FC397" s="17"/>
      <c r="FD397" s="17"/>
      <c r="FE397" s="17"/>
      <c r="FF397" s="17"/>
      <c r="FG397" s="17"/>
      <c r="FH397" s="17"/>
      <c r="FI397" s="17"/>
      <c r="FJ397" s="17"/>
      <c r="FK397" s="17"/>
      <c r="FL397" s="17"/>
      <c r="FM397" s="17"/>
      <c r="FN397" s="17"/>
      <c r="FO397" s="17"/>
      <c r="FP397" s="17"/>
      <c r="FQ397" s="17"/>
      <c r="FR397" s="17"/>
      <c r="FS397" s="17"/>
      <c r="FT397" s="17"/>
      <c r="FU397" s="17"/>
      <c r="FV397" s="17"/>
      <c r="FW397" s="17"/>
      <c r="FX397" s="17"/>
      <c r="FY397" s="17"/>
      <c r="FZ397" s="17"/>
      <c r="GA397" s="17"/>
      <c r="GB397" s="17"/>
      <c r="GC397" s="17"/>
      <c r="GD397" s="17"/>
      <c r="GE397" s="17"/>
      <c r="GF397" s="17"/>
      <c r="GG397" s="17"/>
      <c r="GH397" s="17"/>
      <c r="GI397" s="17"/>
      <c r="GJ397" s="17"/>
      <c r="GK397" s="17"/>
      <c r="GL397" s="17"/>
      <c r="GM397" s="17"/>
      <c r="GN397" s="17"/>
    </row>
    <row r="398" spans="1:196" s="17" customFormat="1" x14ac:dyDescent="0.25">
      <c r="A398" s="114" t="str">
        <f>IF(F398&lt;&gt;"",1+MAX(#REF!),"")</f>
        <v/>
      </c>
      <c r="B398" s="66"/>
      <c r="C398" s="67"/>
      <c r="D398" s="67"/>
      <c r="E398" s="135" t="s">
        <v>395</v>
      </c>
      <c r="F398" s="68"/>
      <c r="G398" s="65"/>
      <c r="H398" s="68"/>
      <c r="I398" s="69"/>
      <c r="J398" s="70"/>
      <c r="K398" s="71"/>
      <c r="L398" s="71"/>
      <c r="M398" s="71"/>
      <c r="N398" s="71"/>
      <c r="O398" s="71"/>
      <c r="P398" s="71"/>
      <c r="Q398" s="72"/>
      <c r="R398" s="73"/>
      <c r="S398" s="65"/>
      <c r="T398" s="65"/>
      <c r="U398" s="65"/>
      <c r="V398" s="65"/>
      <c r="W398" s="65"/>
      <c r="X398" s="65"/>
      <c r="Y398" s="65"/>
      <c r="Z398" s="65"/>
      <c r="AA398" s="65"/>
      <c r="AB398" s="65"/>
      <c r="AC398" s="65"/>
      <c r="AD398" s="65"/>
      <c r="AE398" s="65"/>
      <c r="AF398" s="65"/>
      <c r="AG398" s="65"/>
    </row>
    <row r="399" spans="1:196" s="81" customFormat="1" x14ac:dyDescent="0.25">
      <c r="A399" s="114">
        <f>IF(F399&lt;&gt;"",1+MAX($A$7:A398),"")</f>
        <v>290</v>
      </c>
      <c r="B399" s="238" t="s">
        <v>645</v>
      </c>
      <c r="C399" s="75"/>
      <c r="D399" s="75"/>
      <c r="E399" s="98" t="s">
        <v>396</v>
      </c>
      <c r="F399" s="68">
        <v>9</v>
      </c>
      <c r="G399" s="65"/>
      <c r="H399" s="68" t="s">
        <v>40</v>
      </c>
      <c r="I399" s="69">
        <v>0</v>
      </c>
      <c r="J399" s="70">
        <f t="shared" ref="J399" si="230">F399*(1+I399)</f>
        <v>9</v>
      </c>
      <c r="K399" s="71"/>
      <c r="L399" s="71">
        <f t="shared" ref="L399" si="231">K399*J399</f>
        <v>0</v>
      </c>
      <c r="M399" s="71"/>
      <c r="N399" s="41">
        <f t="shared" ref="N399" si="232">M399*J399</f>
        <v>0</v>
      </c>
      <c r="O399" s="71"/>
      <c r="P399" s="71">
        <f t="shared" ref="P399" si="233">O399*J399</f>
        <v>0</v>
      </c>
      <c r="Q399" s="72">
        <f t="shared" ref="Q399" si="234">(K399+O399)*J399</f>
        <v>0</v>
      </c>
      <c r="R399" s="73"/>
      <c r="S399" s="65"/>
      <c r="T399" s="65"/>
      <c r="U399" s="65"/>
      <c r="V399" s="65"/>
      <c r="W399" s="65"/>
      <c r="X399" s="65"/>
      <c r="Y399" s="65"/>
      <c r="Z399" s="65"/>
      <c r="AA399" s="65"/>
      <c r="AB399" s="65"/>
      <c r="AC399" s="65"/>
      <c r="AD399" s="65"/>
      <c r="AE399" s="65"/>
      <c r="AF399" s="65"/>
      <c r="AG399" s="65"/>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c r="BM399" s="17"/>
      <c r="BN399" s="17"/>
      <c r="BO399" s="17"/>
      <c r="BP399" s="17"/>
      <c r="BQ399" s="17"/>
      <c r="BR399" s="17"/>
      <c r="BS399" s="17"/>
      <c r="BT399" s="17"/>
      <c r="BU399" s="17"/>
      <c r="BV399" s="17"/>
      <c r="BW399" s="17"/>
      <c r="BX399" s="17"/>
      <c r="BY399" s="17"/>
      <c r="BZ399" s="17"/>
      <c r="CA399" s="17"/>
      <c r="CB399" s="17"/>
      <c r="CC399" s="17"/>
      <c r="CD399" s="17"/>
      <c r="CE399" s="17"/>
      <c r="CF399" s="17"/>
      <c r="CG399" s="17"/>
      <c r="CH399" s="17"/>
      <c r="CI399" s="17"/>
      <c r="CJ399" s="17"/>
      <c r="CK399" s="17"/>
      <c r="CL399" s="17"/>
      <c r="CM399" s="17"/>
      <c r="CN399" s="17"/>
      <c r="CO399" s="17"/>
      <c r="CP399" s="17"/>
      <c r="CQ399" s="17"/>
      <c r="CR399" s="17"/>
      <c r="CS399" s="17"/>
      <c r="CT399" s="17"/>
      <c r="CU399" s="17"/>
      <c r="CV399" s="17"/>
      <c r="CW399" s="17"/>
      <c r="CX399" s="17"/>
      <c r="CY399" s="17"/>
      <c r="CZ399" s="17"/>
      <c r="DA399" s="17"/>
      <c r="DB399" s="17"/>
      <c r="DC399" s="17"/>
      <c r="DD399" s="17"/>
      <c r="DE399" s="17"/>
      <c r="DF399" s="17"/>
      <c r="DG399" s="17"/>
      <c r="DH399" s="17"/>
      <c r="DI399" s="17"/>
      <c r="DJ399" s="17"/>
      <c r="DK399" s="17"/>
      <c r="DL399" s="17"/>
      <c r="DM399" s="17"/>
      <c r="DN399" s="17"/>
      <c r="DO399" s="17"/>
      <c r="DP399" s="17"/>
      <c r="DQ399" s="17"/>
      <c r="DR399" s="17"/>
      <c r="DS399" s="17"/>
      <c r="DT399" s="17"/>
      <c r="DU399" s="17"/>
      <c r="DV399" s="17"/>
      <c r="DW399" s="17"/>
      <c r="DX399" s="17"/>
      <c r="DY399" s="17"/>
      <c r="DZ399" s="17"/>
      <c r="EA399" s="17"/>
      <c r="EB399" s="17"/>
      <c r="EC399" s="17"/>
      <c r="ED399" s="17"/>
      <c r="EE399" s="17"/>
      <c r="EF399" s="17"/>
      <c r="EG399" s="17"/>
      <c r="EH399" s="17"/>
      <c r="EI399" s="17"/>
      <c r="EJ399" s="17"/>
      <c r="EK399" s="17"/>
      <c r="EL399" s="17"/>
      <c r="EM399" s="17"/>
      <c r="EN399" s="17"/>
      <c r="EO399" s="17"/>
      <c r="EP399" s="17"/>
      <c r="EQ399" s="17"/>
      <c r="ER399" s="17"/>
      <c r="ES399" s="17"/>
      <c r="ET399" s="17"/>
      <c r="EU399" s="17"/>
      <c r="EV399" s="17"/>
      <c r="EW399" s="17"/>
      <c r="EX399" s="17"/>
      <c r="EY399" s="17"/>
      <c r="EZ399" s="17"/>
      <c r="FA399" s="17"/>
      <c r="FB399" s="17"/>
      <c r="FC399" s="17"/>
      <c r="FD399" s="17"/>
      <c r="FE399" s="17"/>
      <c r="FF399" s="17"/>
      <c r="FG399" s="17"/>
      <c r="FH399" s="17"/>
      <c r="FI399" s="17"/>
      <c r="FJ399" s="17"/>
      <c r="FK399" s="17"/>
      <c r="FL399" s="17"/>
      <c r="FM399" s="17"/>
      <c r="FN399" s="17"/>
      <c r="FO399" s="17"/>
      <c r="FP399" s="17"/>
      <c r="FQ399" s="17"/>
      <c r="FR399" s="17"/>
      <c r="FS399" s="17"/>
      <c r="FT399" s="17"/>
      <c r="FU399" s="17"/>
      <c r="FV399" s="17"/>
      <c r="FW399" s="17"/>
      <c r="FX399" s="17"/>
      <c r="FY399" s="17"/>
      <c r="FZ399" s="17"/>
      <c r="GA399" s="17"/>
      <c r="GB399" s="17"/>
      <c r="GC399" s="17"/>
      <c r="GD399" s="17"/>
      <c r="GE399" s="17"/>
      <c r="GF399" s="17"/>
      <c r="GG399" s="17"/>
      <c r="GH399" s="17"/>
      <c r="GI399" s="17"/>
      <c r="GJ399" s="17"/>
      <c r="GK399" s="17"/>
      <c r="GL399" s="17"/>
      <c r="GM399" s="17"/>
      <c r="GN399" s="17"/>
    </row>
    <row r="400" spans="1:196" s="81" customFormat="1" x14ac:dyDescent="0.25">
      <c r="A400" s="114">
        <f>IF(F400&lt;&gt;"",1+MAX($A$7:A399),"")</f>
        <v>291</v>
      </c>
      <c r="B400" s="239"/>
      <c r="C400" s="75"/>
      <c r="D400" s="75"/>
      <c r="E400" s="98" t="s">
        <v>397</v>
      </c>
      <c r="F400" s="68">
        <v>45</v>
      </c>
      <c r="G400" s="65"/>
      <c r="H400" s="68" t="s">
        <v>40</v>
      </c>
      <c r="I400" s="69">
        <v>0</v>
      </c>
      <c r="J400" s="70">
        <f t="shared" ref="J400:J463" si="235">F400*(1+I400)</f>
        <v>45</v>
      </c>
      <c r="K400" s="71"/>
      <c r="L400" s="71">
        <f t="shared" ref="L400:L463" si="236">K400*J400</f>
        <v>0</v>
      </c>
      <c r="M400" s="71"/>
      <c r="N400" s="41">
        <f t="shared" ref="N400:N463" si="237">M400*J400</f>
        <v>0</v>
      </c>
      <c r="O400" s="71"/>
      <c r="P400" s="71">
        <f t="shared" ref="P400:P463" si="238">O400*J400</f>
        <v>0</v>
      </c>
      <c r="Q400" s="72">
        <f t="shared" ref="Q400:Q463" si="239">(K400+O400)*J400</f>
        <v>0</v>
      </c>
      <c r="R400" s="73"/>
      <c r="S400" s="65"/>
      <c r="T400" s="65"/>
      <c r="U400" s="65"/>
      <c r="V400" s="65"/>
      <c r="W400" s="65"/>
      <c r="X400" s="65"/>
      <c r="Y400" s="65"/>
      <c r="Z400" s="65"/>
      <c r="AA400" s="65"/>
      <c r="AB400" s="65"/>
      <c r="AC400" s="65"/>
      <c r="AD400" s="65"/>
      <c r="AE400" s="65"/>
      <c r="AF400" s="65"/>
      <c r="AG400" s="65"/>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c r="BM400" s="17"/>
      <c r="BN400" s="17"/>
      <c r="BO400" s="17"/>
      <c r="BP400" s="17"/>
      <c r="BQ400" s="17"/>
      <c r="BR400" s="17"/>
      <c r="BS400" s="17"/>
      <c r="BT400" s="17"/>
      <c r="BU400" s="17"/>
      <c r="BV400" s="17"/>
      <c r="BW400" s="17"/>
      <c r="BX400" s="17"/>
      <c r="BY400" s="17"/>
      <c r="BZ400" s="17"/>
      <c r="CA400" s="17"/>
      <c r="CB400" s="17"/>
      <c r="CC400" s="17"/>
      <c r="CD400" s="17"/>
      <c r="CE400" s="17"/>
      <c r="CF400" s="17"/>
      <c r="CG400" s="17"/>
      <c r="CH400" s="17"/>
      <c r="CI400" s="17"/>
      <c r="CJ400" s="17"/>
      <c r="CK400" s="17"/>
      <c r="CL400" s="17"/>
      <c r="CM400" s="17"/>
      <c r="CN400" s="17"/>
      <c r="CO400" s="17"/>
      <c r="CP400" s="17"/>
      <c r="CQ400" s="17"/>
      <c r="CR400" s="17"/>
      <c r="CS400" s="17"/>
      <c r="CT400" s="17"/>
      <c r="CU400" s="17"/>
      <c r="CV400" s="17"/>
      <c r="CW400" s="17"/>
      <c r="CX400" s="17"/>
      <c r="CY400" s="17"/>
      <c r="CZ400" s="17"/>
      <c r="DA400" s="17"/>
      <c r="DB400" s="17"/>
      <c r="DC400" s="17"/>
      <c r="DD400" s="17"/>
      <c r="DE400" s="17"/>
      <c r="DF400" s="17"/>
      <c r="DG400" s="17"/>
      <c r="DH400" s="17"/>
      <c r="DI400" s="17"/>
      <c r="DJ400" s="17"/>
      <c r="DK400" s="17"/>
      <c r="DL400" s="17"/>
      <c r="DM400" s="17"/>
      <c r="DN400" s="17"/>
      <c r="DO400" s="17"/>
      <c r="DP400" s="17"/>
      <c r="DQ400" s="17"/>
      <c r="DR400" s="17"/>
      <c r="DS400" s="17"/>
      <c r="DT400" s="17"/>
      <c r="DU400" s="17"/>
      <c r="DV400" s="17"/>
      <c r="DW400" s="17"/>
      <c r="DX400" s="17"/>
      <c r="DY400" s="17"/>
      <c r="DZ400" s="17"/>
      <c r="EA400" s="17"/>
      <c r="EB400" s="17"/>
      <c r="EC400" s="17"/>
      <c r="ED400" s="17"/>
      <c r="EE400" s="17"/>
      <c r="EF400" s="17"/>
      <c r="EG400" s="17"/>
      <c r="EH400" s="17"/>
      <c r="EI400" s="17"/>
      <c r="EJ400" s="17"/>
      <c r="EK400" s="17"/>
      <c r="EL400" s="17"/>
      <c r="EM400" s="17"/>
      <c r="EN400" s="17"/>
      <c r="EO400" s="17"/>
      <c r="EP400" s="17"/>
      <c r="EQ400" s="17"/>
      <c r="ER400" s="17"/>
      <c r="ES400" s="17"/>
      <c r="ET400" s="17"/>
      <c r="EU400" s="17"/>
      <c r="EV400" s="17"/>
      <c r="EW400" s="17"/>
      <c r="EX400" s="17"/>
      <c r="EY400" s="17"/>
      <c r="EZ400" s="17"/>
      <c r="FA400" s="17"/>
      <c r="FB400" s="17"/>
      <c r="FC400" s="17"/>
      <c r="FD400" s="17"/>
      <c r="FE400" s="17"/>
      <c r="FF400" s="17"/>
      <c r="FG400" s="17"/>
      <c r="FH400" s="17"/>
      <c r="FI400" s="17"/>
      <c r="FJ400" s="17"/>
      <c r="FK400" s="17"/>
      <c r="FL400" s="17"/>
      <c r="FM400" s="17"/>
      <c r="FN400" s="17"/>
      <c r="FO400" s="17"/>
      <c r="FP400" s="17"/>
      <c r="FQ400" s="17"/>
      <c r="FR400" s="17"/>
      <c r="FS400" s="17"/>
      <c r="FT400" s="17"/>
      <c r="FU400" s="17"/>
      <c r="FV400" s="17"/>
      <c r="FW400" s="17"/>
      <c r="FX400" s="17"/>
      <c r="FY400" s="17"/>
      <c r="FZ400" s="17"/>
      <c r="GA400" s="17"/>
      <c r="GB400" s="17"/>
      <c r="GC400" s="17"/>
      <c r="GD400" s="17"/>
      <c r="GE400" s="17"/>
      <c r="GF400" s="17"/>
      <c r="GG400" s="17"/>
      <c r="GH400" s="17"/>
      <c r="GI400" s="17"/>
      <c r="GJ400" s="17"/>
      <c r="GK400" s="17"/>
      <c r="GL400" s="17"/>
      <c r="GM400" s="17"/>
      <c r="GN400" s="17"/>
    </row>
    <row r="401" spans="1:196" s="81" customFormat="1" x14ac:dyDescent="0.25">
      <c r="A401" s="114">
        <f>IF(F401&lt;&gt;"",1+MAX($A$7:A400),"")</f>
        <v>292</v>
      </c>
      <c r="B401" s="239"/>
      <c r="C401" s="75"/>
      <c r="D401" s="75"/>
      <c r="E401" s="98" t="s">
        <v>398</v>
      </c>
      <c r="F401" s="68">
        <v>3</v>
      </c>
      <c r="G401" s="83"/>
      <c r="H401" s="68" t="s">
        <v>40</v>
      </c>
      <c r="I401" s="69">
        <v>0</v>
      </c>
      <c r="J401" s="70">
        <f t="shared" si="235"/>
        <v>3</v>
      </c>
      <c r="K401" s="71"/>
      <c r="L401" s="71">
        <f t="shared" si="236"/>
        <v>0</v>
      </c>
      <c r="M401" s="71"/>
      <c r="N401" s="41">
        <f t="shared" si="237"/>
        <v>0</v>
      </c>
      <c r="O401" s="71"/>
      <c r="P401" s="71">
        <f t="shared" si="238"/>
        <v>0</v>
      </c>
      <c r="Q401" s="72">
        <f t="shared" si="239"/>
        <v>0</v>
      </c>
      <c r="R401" s="73"/>
      <c r="S401" s="82"/>
      <c r="T401" s="83"/>
      <c r="U401" s="83"/>
      <c r="V401" s="84"/>
      <c r="W401" s="85"/>
      <c r="X401" s="86"/>
      <c r="Y401" s="86"/>
      <c r="Z401" s="86"/>
      <c r="AA401" s="86"/>
      <c r="AB401" s="87"/>
      <c r="AC401" s="88"/>
      <c r="AD401" s="65"/>
      <c r="AE401" s="65"/>
      <c r="AF401" s="65"/>
      <c r="AG401" s="65"/>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c r="BO401" s="17"/>
      <c r="BP401" s="17"/>
      <c r="BQ401" s="17"/>
      <c r="BR401" s="17"/>
      <c r="BS401" s="17"/>
      <c r="BT401" s="17"/>
      <c r="BU401" s="17"/>
      <c r="BV401" s="17"/>
      <c r="BW401" s="17"/>
      <c r="BX401" s="17"/>
      <c r="BY401" s="17"/>
      <c r="BZ401" s="17"/>
      <c r="CA401" s="17"/>
      <c r="CB401" s="17"/>
      <c r="CC401" s="17"/>
      <c r="CD401" s="17"/>
      <c r="CE401" s="17"/>
      <c r="CF401" s="17"/>
      <c r="CG401" s="17"/>
      <c r="CH401" s="17"/>
      <c r="CI401" s="17"/>
      <c r="CJ401" s="17"/>
      <c r="CK401" s="17"/>
      <c r="CL401" s="17"/>
      <c r="CM401" s="17"/>
      <c r="CN401" s="17"/>
      <c r="CO401" s="17"/>
      <c r="CP401" s="17"/>
      <c r="CQ401" s="17"/>
      <c r="CR401" s="17"/>
      <c r="CS401" s="17"/>
      <c r="CT401" s="17"/>
      <c r="CU401" s="17"/>
      <c r="CV401" s="17"/>
      <c r="CW401" s="17"/>
      <c r="CX401" s="17"/>
      <c r="CY401" s="17"/>
      <c r="CZ401" s="17"/>
      <c r="DA401" s="17"/>
      <c r="DB401" s="17"/>
      <c r="DC401" s="17"/>
      <c r="DD401" s="17"/>
      <c r="DE401" s="17"/>
      <c r="DF401" s="17"/>
      <c r="DG401" s="17"/>
      <c r="DH401" s="17"/>
      <c r="DI401" s="17"/>
      <c r="DJ401" s="17"/>
      <c r="DK401" s="17"/>
      <c r="DL401" s="17"/>
      <c r="DM401" s="17"/>
      <c r="DN401" s="17"/>
      <c r="DO401" s="17"/>
      <c r="DP401" s="17"/>
      <c r="DQ401" s="17"/>
      <c r="DR401" s="17"/>
      <c r="DS401" s="17"/>
      <c r="DT401" s="17"/>
      <c r="DU401" s="17"/>
      <c r="DV401" s="17"/>
      <c r="DW401" s="17"/>
      <c r="DX401" s="17"/>
      <c r="DY401" s="17"/>
      <c r="DZ401" s="17"/>
      <c r="EA401" s="17"/>
      <c r="EB401" s="17"/>
      <c r="EC401" s="17"/>
      <c r="ED401" s="17"/>
      <c r="EE401" s="17"/>
      <c r="EF401" s="17"/>
      <c r="EG401" s="17"/>
      <c r="EH401" s="17"/>
      <c r="EI401" s="17"/>
      <c r="EJ401" s="17"/>
      <c r="EK401" s="17"/>
      <c r="EL401" s="17"/>
      <c r="EM401" s="17"/>
      <c r="EN401" s="17"/>
      <c r="EO401" s="17"/>
      <c r="EP401" s="17"/>
      <c r="EQ401" s="17"/>
      <c r="ER401" s="17"/>
      <c r="ES401" s="17"/>
      <c r="ET401" s="17"/>
      <c r="EU401" s="17"/>
      <c r="EV401" s="17"/>
      <c r="EW401" s="17"/>
      <c r="EX401" s="17"/>
      <c r="EY401" s="17"/>
      <c r="EZ401" s="17"/>
      <c r="FA401" s="17"/>
      <c r="FB401" s="17"/>
      <c r="FC401" s="17"/>
      <c r="FD401" s="17"/>
      <c r="FE401" s="17"/>
      <c r="FF401" s="17"/>
      <c r="FG401" s="17"/>
      <c r="FH401" s="17"/>
      <c r="FI401" s="17"/>
      <c r="FJ401" s="17"/>
      <c r="FK401" s="17"/>
      <c r="FL401" s="17"/>
      <c r="FM401" s="17"/>
      <c r="FN401" s="17"/>
      <c r="FO401" s="17"/>
      <c r="FP401" s="17"/>
      <c r="FQ401" s="17"/>
      <c r="FR401" s="17"/>
      <c r="FS401" s="17"/>
      <c r="FT401" s="17"/>
      <c r="FU401" s="17"/>
      <c r="FV401" s="17"/>
      <c r="FW401" s="17"/>
      <c r="FX401" s="17"/>
      <c r="FY401" s="17"/>
      <c r="FZ401" s="17"/>
      <c r="GA401" s="17"/>
      <c r="GB401" s="17"/>
      <c r="GC401" s="17"/>
      <c r="GD401" s="17"/>
      <c r="GE401" s="17"/>
      <c r="GF401" s="17"/>
      <c r="GG401" s="17"/>
      <c r="GH401" s="17"/>
      <c r="GI401" s="17"/>
      <c r="GJ401" s="17"/>
      <c r="GK401" s="17"/>
      <c r="GL401" s="17"/>
      <c r="GM401" s="17"/>
      <c r="GN401" s="17"/>
    </row>
    <row r="402" spans="1:196" s="17" customFormat="1" x14ac:dyDescent="0.25">
      <c r="A402" s="114">
        <f>IF(F402&lt;&gt;"",1+MAX($A$7:A401),"")</f>
        <v>293</v>
      </c>
      <c r="B402" s="239"/>
      <c r="C402" s="67"/>
      <c r="D402" s="67"/>
      <c r="E402" s="98" t="s">
        <v>399</v>
      </c>
      <c r="F402" s="68">
        <v>40</v>
      </c>
      <c r="G402" s="65"/>
      <c r="H402" s="68" t="s">
        <v>40</v>
      </c>
      <c r="I402" s="69">
        <v>0</v>
      </c>
      <c r="J402" s="70">
        <f t="shared" si="235"/>
        <v>40</v>
      </c>
      <c r="K402" s="71"/>
      <c r="L402" s="71">
        <f t="shared" si="236"/>
        <v>0</v>
      </c>
      <c r="M402" s="71"/>
      <c r="N402" s="41">
        <f t="shared" si="237"/>
        <v>0</v>
      </c>
      <c r="O402" s="71"/>
      <c r="P402" s="71">
        <f t="shared" si="238"/>
        <v>0</v>
      </c>
      <c r="Q402" s="72">
        <f t="shared" si="239"/>
        <v>0</v>
      </c>
      <c r="R402" s="73"/>
      <c r="S402" s="65"/>
      <c r="T402" s="65"/>
      <c r="U402" s="65"/>
      <c r="V402" s="65"/>
      <c r="W402" s="65"/>
      <c r="X402" s="65"/>
      <c r="Y402" s="65"/>
      <c r="Z402" s="65"/>
      <c r="AA402" s="65"/>
      <c r="AB402" s="65"/>
      <c r="AC402" s="65"/>
      <c r="AD402" s="65"/>
      <c r="AE402" s="65"/>
      <c r="AF402" s="65"/>
      <c r="AG402" s="65"/>
    </row>
    <row r="403" spans="1:196" s="81" customFormat="1" x14ac:dyDescent="0.25">
      <c r="A403" s="114">
        <f>IF(F403&lt;&gt;"",1+MAX($A$7:A402),"")</f>
        <v>294</v>
      </c>
      <c r="B403" s="239"/>
      <c r="C403" s="75"/>
      <c r="D403" s="75"/>
      <c r="E403" s="98" t="s">
        <v>400</v>
      </c>
      <c r="F403" s="68">
        <v>26</v>
      </c>
      <c r="G403" s="65"/>
      <c r="H403" s="68" t="s">
        <v>40</v>
      </c>
      <c r="I403" s="69">
        <v>0</v>
      </c>
      <c r="J403" s="70">
        <f t="shared" si="235"/>
        <v>26</v>
      </c>
      <c r="K403" s="71"/>
      <c r="L403" s="71">
        <f t="shared" si="236"/>
        <v>0</v>
      </c>
      <c r="M403" s="71"/>
      <c r="N403" s="41">
        <f t="shared" si="237"/>
        <v>0</v>
      </c>
      <c r="O403" s="71"/>
      <c r="P403" s="71">
        <f t="shared" si="238"/>
        <v>0</v>
      </c>
      <c r="Q403" s="72">
        <f t="shared" si="239"/>
        <v>0</v>
      </c>
      <c r="R403" s="73"/>
      <c r="S403" s="65"/>
      <c r="T403" s="65"/>
      <c r="U403" s="65"/>
      <c r="V403" s="65"/>
      <c r="W403" s="65"/>
      <c r="X403" s="65"/>
      <c r="Y403" s="65"/>
      <c r="Z403" s="65"/>
      <c r="AA403" s="65"/>
      <c r="AB403" s="65"/>
      <c r="AC403" s="65"/>
      <c r="AD403" s="65"/>
      <c r="AE403" s="65"/>
      <c r="AF403" s="65"/>
      <c r="AG403" s="65"/>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c r="BM403" s="17"/>
      <c r="BN403" s="17"/>
      <c r="BO403" s="17"/>
      <c r="BP403" s="17"/>
      <c r="BQ403" s="17"/>
      <c r="BR403" s="17"/>
      <c r="BS403" s="17"/>
      <c r="BT403" s="17"/>
      <c r="BU403" s="17"/>
      <c r="BV403" s="17"/>
      <c r="BW403" s="17"/>
      <c r="BX403" s="17"/>
      <c r="BY403" s="17"/>
      <c r="BZ403" s="17"/>
      <c r="CA403" s="17"/>
      <c r="CB403" s="17"/>
      <c r="CC403" s="17"/>
      <c r="CD403" s="17"/>
      <c r="CE403" s="17"/>
      <c r="CF403" s="17"/>
      <c r="CG403" s="17"/>
      <c r="CH403" s="17"/>
      <c r="CI403" s="17"/>
      <c r="CJ403" s="17"/>
      <c r="CK403" s="17"/>
      <c r="CL403" s="17"/>
      <c r="CM403" s="17"/>
      <c r="CN403" s="17"/>
      <c r="CO403" s="17"/>
      <c r="CP403" s="17"/>
      <c r="CQ403" s="17"/>
      <c r="CR403" s="17"/>
      <c r="CS403" s="17"/>
      <c r="CT403" s="17"/>
      <c r="CU403" s="17"/>
      <c r="CV403" s="17"/>
      <c r="CW403" s="17"/>
      <c r="CX403" s="17"/>
      <c r="CY403" s="17"/>
      <c r="CZ403" s="17"/>
      <c r="DA403" s="17"/>
      <c r="DB403" s="17"/>
      <c r="DC403" s="17"/>
      <c r="DD403" s="17"/>
      <c r="DE403" s="17"/>
      <c r="DF403" s="17"/>
      <c r="DG403" s="17"/>
      <c r="DH403" s="17"/>
      <c r="DI403" s="17"/>
      <c r="DJ403" s="17"/>
      <c r="DK403" s="17"/>
      <c r="DL403" s="17"/>
      <c r="DM403" s="17"/>
      <c r="DN403" s="17"/>
      <c r="DO403" s="17"/>
      <c r="DP403" s="17"/>
      <c r="DQ403" s="17"/>
      <c r="DR403" s="17"/>
      <c r="DS403" s="17"/>
      <c r="DT403" s="17"/>
      <c r="DU403" s="17"/>
      <c r="DV403" s="17"/>
      <c r="DW403" s="17"/>
      <c r="DX403" s="17"/>
      <c r="DY403" s="17"/>
      <c r="DZ403" s="17"/>
      <c r="EA403" s="17"/>
      <c r="EB403" s="17"/>
      <c r="EC403" s="17"/>
      <c r="ED403" s="17"/>
      <c r="EE403" s="17"/>
      <c r="EF403" s="17"/>
      <c r="EG403" s="17"/>
      <c r="EH403" s="17"/>
      <c r="EI403" s="17"/>
      <c r="EJ403" s="17"/>
      <c r="EK403" s="17"/>
      <c r="EL403" s="17"/>
      <c r="EM403" s="17"/>
      <c r="EN403" s="17"/>
      <c r="EO403" s="17"/>
      <c r="EP403" s="17"/>
      <c r="EQ403" s="17"/>
      <c r="ER403" s="17"/>
      <c r="ES403" s="17"/>
      <c r="ET403" s="17"/>
      <c r="EU403" s="17"/>
      <c r="EV403" s="17"/>
      <c r="EW403" s="17"/>
      <c r="EX403" s="17"/>
      <c r="EY403" s="17"/>
      <c r="EZ403" s="17"/>
      <c r="FA403" s="17"/>
      <c r="FB403" s="17"/>
      <c r="FC403" s="17"/>
      <c r="FD403" s="17"/>
      <c r="FE403" s="17"/>
      <c r="FF403" s="17"/>
      <c r="FG403" s="17"/>
      <c r="FH403" s="17"/>
      <c r="FI403" s="17"/>
      <c r="FJ403" s="17"/>
      <c r="FK403" s="17"/>
      <c r="FL403" s="17"/>
      <c r="FM403" s="17"/>
      <c r="FN403" s="17"/>
      <c r="FO403" s="17"/>
      <c r="FP403" s="17"/>
      <c r="FQ403" s="17"/>
      <c r="FR403" s="17"/>
      <c r="FS403" s="17"/>
      <c r="FT403" s="17"/>
      <c r="FU403" s="17"/>
      <c r="FV403" s="17"/>
      <c r="FW403" s="17"/>
      <c r="FX403" s="17"/>
      <c r="FY403" s="17"/>
      <c r="FZ403" s="17"/>
      <c r="GA403" s="17"/>
      <c r="GB403" s="17"/>
      <c r="GC403" s="17"/>
      <c r="GD403" s="17"/>
      <c r="GE403" s="17"/>
      <c r="GF403" s="17"/>
      <c r="GG403" s="17"/>
      <c r="GH403" s="17"/>
      <c r="GI403" s="17"/>
      <c r="GJ403" s="17"/>
      <c r="GK403" s="17"/>
      <c r="GL403" s="17"/>
      <c r="GM403" s="17"/>
      <c r="GN403" s="17"/>
    </row>
    <row r="404" spans="1:196" s="81" customFormat="1" x14ac:dyDescent="0.25">
      <c r="A404" s="114">
        <f>IF(F404&lt;&gt;"",1+MAX($A$7:A403),"")</f>
        <v>295</v>
      </c>
      <c r="B404" s="239"/>
      <c r="C404" s="75"/>
      <c r="D404" s="75"/>
      <c r="E404" s="98" t="s">
        <v>401</v>
      </c>
      <c r="F404" s="68">
        <v>31</v>
      </c>
      <c r="G404" s="65"/>
      <c r="H404" s="68" t="s">
        <v>40</v>
      </c>
      <c r="I404" s="69">
        <v>0</v>
      </c>
      <c r="J404" s="70">
        <f t="shared" si="235"/>
        <v>31</v>
      </c>
      <c r="K404" s="71"/>
      <c r="L404" s="71">
        <f t="shared" si="236"/>
        <v>0</v>
      </c>
      <c r="M404" s="71"/>
      <c r="N404" s="41">
        <f t="shared" si="237"/>
        <v>0</v>
      </c>
      <c r="O404" s="71"/>
      <c r="P404" s="71">
        <f t="shared" si="238"/>
        <v>0</v>
      </c>
      <c r="Q404" s="72">
        <f t="shared" si="239"/>
        <v>0</v>
      </c>
      <c r="R404" s="73"/>
      <c r="S404" s="65"/>
      <c r="T404" s="65"/>
      <c r="U404" s="65"/>
      <c r="V404" s="65"/>
      <c r="W404" s="65"/>
      <c r="X404" s="65"/>
      <c r="Y404" s="65"/>
      <c r="Z404" s="65"/>
      <c r="AA404" s="65"/>
      <c r="AB404" s="65"/>
      <c r="AC404" s="65"/>
      <c r="AD404" s="65"/>
      <c r="AE404" s="65"/>
      <c r="AF404" s="65"/>
      <c r="AG404" s="65"/>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c r="BM404" s="17"/>
      <c r="BN404" s="17"/>
      <c r="BO404" s="17"/>
      <c r="BP404" s="17"/>
      <c r="BQ404" s="17"/>
      <c r="BR404" s="17"/>
      <c r="BS404" s="17"/>
      <c r="BT404" s="17"/>
      <c r="BU404" s="17"/>
      <c r="BV404" s="17"/>
      <c r="BW404" s="17"/>
      <c r="BX404" s="17"/>
      <c r="BY404" s="17"/>
      <c r="BZ404" s="17"/>
      <c r="CA404" s="17"/>
      <c r="CB404" s="17"/>
      <c r="CC404" s="17"/>
      <c r="CD404" s="17"/>
      <c r="CE404" s="17"/>
      <c r="CF404" s="17"/>
      <c r="CG404" s="17"/>
      <c r="CH404" s="17"/>
      <c r="CI404" s="17"/>
      <c r="CJ404" s="17"/>
      <c r="CK404" s="17"/>
      <c r="CL404" s="17"/>
      <c r="CM404" s="17"/>
      <c r="CN404" s="17"/>
      <c r="CO404" s="17"/>
      <c r="CP404" s="17"/>
      <c r="CQ404" s="17"/>
      <c r="CR404" s="17"/>
      <c r="CS404" s="17"/>
      <c r="CT404" s="17"/>
      <c r="CU404" s="17"/>
      <c r="CV404" s="17"/>
      <c r="CW404" s="17"/>
      <c r="CX404" s="17"/>
      <c r="CY404" s="17"/>
      <c r="CZ404" s="17"/>
      <c r="DA404" s="17"/>
      <c r="DB404" s="17"/>
      <c r="DC404" s="17"/>
      <c r="DD404" s="17"/>
      <c r="DE404" s="17"/>
      <c r="DF404" s="17"/>
      <c r="DG404" s="17"/>
      <c r="DH404" s="17"/>
      <c r="DI404" s="17"/>
      <c r="DJ404" s="17"/>
      <c r="DK404" s="17"/>
      <c r="DL404" s="17"/>
      <c r="DM404" s="17"/>
      <c r="DN404" s="17"/>
      <c r="DO404" s="17"/>
      <c r="DP404" s="17"/>
      <c r="DQ404" s="17"/>
      <c r="DR404" s="17"/>
      <c r="DS404" s="17"/>
      <c r="DT404" s="17"/>
      <c r="DU404" s="17"/>
      <c r="DV404" s="17"/>
      <c r="DW404" s="17"/>
      <c r="DX404" s="17"/>
      <c r="DY404" s="17"/>
      <c r="DZ404" s="17"/>
      <c r="EA404" s="17"/>
      <c r="EB404" s="17"/>
      <c r="EC404" s="17"/>
      <c r="ED404" s="17"/>
      <c r="EE404" s="17"/>
      <c r="EF404" s="17"/>
      <c r="EG404" s="17"/>
      <c r="EH404" s="17"/>
      <c r="EI404" s="17"/>
      <c r="EJ404" s="17"/>
      <c r="EK404" s="17"/>
      <c r="EL404" s="17"/>
      <c r="EM404" s="17"/>
      <c r="EN404" s="17"/>
      <c r="EO404" s="17"/>
      <c r="EP404" s="17"/>
      <c r="EQ404" s="17"/>
      <c r="ER404" s="17"/>
      <c r="ES404" s="17"/>
      <c r="ET404" s="17"/>
      <c r="EU404" s="17"/>
      <c r="EV404" s="17"/>
      <c r="EW404" s="17"/>
      <c r="EX404" s="17"/>
      <c r="EY404" s="17"/>
      <c r="EZ404" s="17"/>
      <c r="FA404" s="17"/>
      <c r="FB404" s="17"/>
      <c r="FC404" s="17"/>
      <c r="FD404" s="17"/>
      <c r="FE404" s="17"/>
      <c r="FF404" s="17"/>
      <c r="FG404" s="17"/>
      <c r="FH404" s="17"/>
      <c r="FI404" s="17"/>
      <c r="FJ404" s="17"/>
      <c r="FK404" s="17"/>
      <c r="FL404" s="17"/>
      <c r="FM404" s="17"/>
      <c r="FN404" s="17"/>
      <c r="FO404" s="17"/>
      <c r="FP404" s="17"/>
      <c r="FQ404" s="17"/>
      <c r="FR404" s="17"/>
      <c r="FS404" s="17"/>
      <c r="FT404" s="17"/>
      <c r="FU404" s="17"/>
      <c r="FV404" s="17"/>
      <c r="FW404" s="17"/>
      <c r="FX404" s="17"/>
      <c r="FY404" s="17"/>
      <c r="FZ404" s="17"/>
      <c r="GA404" s="17"/>
      <c r="GB404" s="17"/>
      <c r="GC404" s="17"/>
      <c r="GD404" s="17"/>
      <c r="GE404" s="17"/>
      <c r="GF404" s="17"/>
      <c r="GG404" s="17"/>
      <c r="GH404" s="17"/>
      <c r="GI404" s="17"/>
      <c r="GJ404" s="17"/>
      <c r="GK404" s="17"/>
      <c r="GL404" s="17"/>
      <c r="GM404" s="17"/>
      <c r="GN404" s="17"/>
    </row>
    <row r="405" spans="1:196" s="81" customFormat="1" x14ac:dyDescent="0.25">
      <c r="A405" s="114">
        <f>IF(F405&lt;&gt;"",1+MAX($A$7:A404),"")</f>
        <v>296</v>
      </c>
      <c r="B405" s="239"/>
      <c r="C405" s="75"/>
      <c r="D405" s="75"/>
      <c r="E405" s="98" t="s">
        <v>402</v>
      </c>
      <c r="F405" s="68">
        <v>33</v>
      </c>
      <c r="G405" s="83"/>
      <c r="H405" s="68" t="s">
        <v>40</v>
      </c>
      <c r="I405" s="69">
        <v>0</v>
      </c>
      <c r="J405" s="70">
        <f t="shared" si="235"/>
        <v>33</v>
      </c>
      <c r="K405" s="71"/>
      <c r="L405" s="71">
        <f t="shared" si="236"/>
        <v>0</v>
      </c>
      <c r="M405" s="71"/>
      <c r="N405" s="41">
        <f t="shared" si="237"/>
        <v>0</v>
      </c>
      <c r="O405" s="71"/>
      <c r="P405" s="71">
        <f t="shared" si="238"/>
        <v>0</v>
      </c>
      <c r="Q405" s="72">
        <f t="shared" si="239"/>
        <v>0</v>
      </c>
      <c r="R405" s="73"/>
      <c r="S405" s="82"/>
      <c r="T405" s="83"/>
      <c r="U405" s="83"/>
      <c r="V405" s="84"/>
      <c r="W405" s="85"/>
      <c r="X405" s="86"/>
      <c r="Y405" s="86"/>
      <c r="Z405" s="86"/>
      <c r="AA405" s="86"/>
      <c r="AB405" s="87"/>
      <c r="AC405" s="88"/>
      <c r="AD405" s="65"/>
      <c r="AE405" s="65"/>
      <c r="AF405" s="65"/>
      <c r="AG405" s="65"/>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c r="BO405" s="17"/>
      <c r="BP405" s="17"/>
      <c r="BQ405" s="17"/>
      <c r="BR405" s="17"/>
      <c r="BS405" s="17"/>
      <c r="BT405" s="17"/>
      <c r="BU405" s="17"/>
      <c r="BV405" s="17"/>
      <c r="BW405" s="17"/>
      <c r="BX405" s="17"/>
      <c r="BY405" s="17"/>
      <c r="BZ405" s="17"/>
      <c r="CA405" s="17"/>
      <c r="CB405" s="17"/>
      <c r="CC405" s="17"/>
      <c r="CD405" s="17"/>
      <c r="CE405" s="17"/>
      <c r="CF405" s="17"/>
      <c r="CG405" s="17"/>
      <c r="CH405" s="17"/>
      <c r="CI405" s="17"/>
      <c r="CJ405" s="17"/>
      <c r="CK405" s="17"/>
      <c r="CL405" s="17"/>
      <c r="CM405" s="17"/>
      <c r="CN405" s="17"/>
      <c r="CO405" s="17"/>
      <c r="CP405" s="17"/>
      <c r="CQ405" s="17"/>
      <c r="CR405" s="17"/>
      <c r="CS405" s="17"/>
      <c r="CT405" s="17"/>
      <c r="CU405" s="17"/>
      <c r="CV405" s="17"/>
      <c r="CW405" s="17"/>
      <c r="CX405" s="17"/>
      <c r="CY405" s="17"/>
      <c r="CZ405" s="17"/>
      <c r="DA405" s="17"/>
      <c r="DB405" s="17"/>
      <c r="DC405" s="17"/>
      <c r="DD405" s="17"/>
      <c r="DE405" s="17"/>
      <c r="DF405" s="17"/>
      <c r="DG405" s="17"/>
      <c r="DH405" s="17"/>
      <c r="DI405" s="17"/>
      <c r="DJ405" s="17"/>
      <c r="DK405" s="17"/>
      <c r="DL405" s="17"/>
      <c r="DM405" s="17"/>
      <c r="DN405" s="17"/>
      <c r="DO405" s="17"/>
      <c r="DP405" s="17"/>
      <c r="DQ405" s="17"/>
      <c r="DR405" s="17"/>
      <c r="DS405" s="17"/>
      <c r="DT405" s="17"/>
      <c r="DU405" s="17"/>
      <c r="DV405" s="17"/>
      <c r="DW405" s="17"/>
      <c r="DX405" s="17"/>
      <c r="DY405" s="17"/>
      <c r="DZ405" s="17"/>
      <c r="EA405" s="17"/>
      <c r="EB405" s="17"/>
      <c r="EC405" s="17"/>
      <c r="ED405" s="17"/>
      <c r="EE405" s="17"/>
      <c r="EF405" s="17"/>
      <c r="EG405" s="17"/>
      <c r="EH405" s="17"/>
      <c r="EI405" s="17"/>
      <c r="EJ405" s="17"/>
      <c r="EK405" s="17"/>
      <c r="EL405" s="17"/>
      <c r="EM405" s="17"/>
      <c r="EN405" s="17"/>
      <c r="EO405" s="17"/>
      <c r="EP405" s="17"/>
      <c r="EQ405" s="17"/>
      <c r="ER405" s="17"/>
      <c r="ES405" s="17"/>
      <c r="ET405" s="17"/>
      <c r="EU405" s="17"/>
      <c r="EV405" s="17"/>
      <c r="EW405" s="17"/>
      <c r="EX405" s="17"/>
      <c r="EY405" s="17"/>
      <c r="EZ405" s="17"/>
      <c r="FA405" s="17"/>
      <c r="FB405" s="17"/>
      <c r="FC405" s="17"/>
      <c r="FD405" s="17"/>
      <c r="FE405" s="17"/>
      <c r="FF405" s="17"/>
      <c r="FG405" s="17"/>
      <c r="FH405" s="17"/>
      <c r="FI405" s="17"/>
      <c r="FJ405" s="17"/>
      <c r="FK405" s="17"/>
      <c r="FL405" s="17"/>
      <c r="FM405" s="17"/>
      <c r="FN405" s="17"/>
      <c r="FO405" s="17"/>
      <c r="FP405" s="17"/>
      <c r="FQ405" s="17"/>
      <c r="FR405" s="17"/>
      <c r="FS405" s="17"/>
      <c r="FT405" s="17"/>
      <c r="FU405" s="17"/>
      <c r="FV405" s="17"/>
      <c r="FW405" s="17"/>
      <c r="FX405" s="17"/>
      <c r="FY405" s="17"/>
      <c r="FZ405" s="17"/>
      <c r="GA405" s="17"/>
      <c r="GB405" s="17"/>
      <c r="GC405" s="17"/>
      <c r="GD405" s="17"/>
      <c r="GE405" s="17"/>
      <c r="GF405" s="17"/>
      <c r="GG405" s="17"/>
      <c r="GH405" s="17"/>
      <c r="GI405" s="17"/>
      <c r="GJ405" s="17"/>
      <c r="GK405" s="17"/>
      <c r="GL405" s="17"/>
      <c r="GM405" s="17"/>
      <c r="GN405" s="17"/>
    </row>
    <row r="406" spans="1:196" s="17" customFormat="1" x14ac:dyDescent="0.25">
      <c r="A406" s="114">
        <f>IF(F406&lt;&gt;"",1+MAX($A$7:A405),"")</f>
        <v>297</v>
      </c>
      <c r="B406" s="239"/>
      <c r="C406" s="67"/>
      <c r="D406" s="67"/>
      <c r="E406" s="98" t="s">
        <v>403</v>
      </c>
      <c r="F406" s="68">
        <v>39</v>
      </c>
      <c r="G406" s="65"/>
      <c r="H406" s="68" t="s">
        <v>40</v>
      </c>
      <c r="I406" s="69">
        <v>0</v>
      </c>
      <c r="J406" s="70">
        <f t="shared" si="235"/>
        <v>39</v>
      </c>
      <c r="K406" s="71"/>
      <c r="L406" s="71">
        <f t="shared" si="236"/>
        <v>0</v>
      </c>
      <c r="M406" s="71"/>
      <c r="N406" s="41">
        <f t="shared" si="237"/>
        <v>0</v>
      </c>
      <c r="O406" s="71"/>
      <c r="P406" s="71">
        <f t="shared" si="238"/>
        <v>0</v>
      </c>
      <c r="Q406" s="72">
        <f t="shared" si="239"/>
        <v>0</v>
      </c>
      <c r="R406" s="73"/>
      <c r="S406" s="65"/>
      <c r="T406" s="65"/>
      <c r="U406" s="65"/>
      <c r="V406" s="65"/>
      <c r="W406" s="65"/>
      <c r="X406" s="65"/>
      <c r="Y406" s="65"/>
      <c r="Z406" s="65"/>
      <c r="AA406" s="65"/>
      <c r="AB406" s="65"/>
      <c r="AC406" s="65"/>
      <c r="AD406" s="65"/>
      <c r="AE406" s="65"/>
      <c r="AF406" s="65"/>
      <c r="AG406" s="65"/>
    </row>
    <row r="407" spans="1:196" s="81" customFormat="1" x14ac:dyDescent="0.25">
      <c r="A407" s="114">
        <f>IF(F407&lt;&gt;"",1+MAX($A$7:A406),"")</f>
        <v>298</v>
      </c>
      <c r="B407" s="239"/>
      <c r="C407" s="75"/>
      <c r="D407" s="75"/>
      <c r="E407" s="98" t="s">
        <v>404</v>
      </c>
      <c r="F407" s="68">
        <v>114</v>
      </c>
      <c r="G407" s="65"/>
      <c r="H407" s="68" t="s">
        <v>40</v>
      </c>
      <c r="I407" s="69">
        <v>0</v>
      </c>
      <c r="J407" s="70">
        <f t="shared" si="235"/>
        <v>114</v>
      </c>
      <c r="K407" s="71"/>
      <c r="L407" s="71">
        <f t="shared" si="236"/>
        <v>0</v>
      </c>
      <c r="M407" s="71"/>
      <c r="N407" s="41">
        <f t="shared" si="237"/>
        <v>0</v>
      </c>
      <c r="O407" s="71"/>
      <c r="P407" s="71">
        <f t="shared" si="238"/>
        <v>0</v>
      </c>
      <c r="Q407" s="72">
        <f t="shared" si="239"/>
        <v>0</v>
      </c>
      <c r="R407" s="73"/>
      <c r="S407" s="65"/>
      <c r="T407" s="65"/>
      <c r="U407" s="65"/>
      <c r="V407" s="65"/>
      <c r="W407" s="65"/>
      <c r="X407" s="65"/>
      <c r="Y407" s="65"/>
      <c r="Z407" s="65"/>
      <c r="AA407" s="65"/>
      <c r="AB407" s="65"/>
      <c r="AC407" s="65"/>
      <c r="AD407" s="65"/>
      <c r="AE407" s="65"/>
      <c r="AF407" s="65"/>
      <c r="AG407" s="65"/>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c r="BM407" s="17"/>
      <c r="BN407" s="17"/>
      <c r="BO407" s="17"/>
      <c r="BP407" s="17"/>
      <c r="BQ407" s="17"/>
      <c r="BR407" s="17"/>
      <c r="BS407" s="17"/>
      <c r="BT407" s="17"/>
      <c r="BU407" s="17"/>
      <c r="BV407" s="17"/>
      <c r="BW407" s="17"/>
      <c r="BX407" s="17"/>
      <c r="BY407" s="17"/>
      <c r="BZ407" s="17"/>
      <c r="CA407" s="17"/>
      <c r="CB407" s="17"/>
      <c r="CC407" s="17"/>
      <c r="CD407" s="17"/>
      <c r="CE407" s="17"/>
      <c r="CF407" s="17"/>
      <c r="CG407" s="17"/>
      <c r="CH407" s="17"/>
      <c r="CI407" s="17"/>
      <c r="CJ407" s="17"/>
      <c r="CK407" s="17"/>
      <c r="CL407" s="17"/>
      <c r="CM407" s="17"/>
      <c r="CN407" s="17"/>
      <c r="CO407" s="17"/>
      <c r="CP407" s="17"/>
      <c r="CQ407" s="17"/>
      <c r="CR407" s="17"/>
      <c r="CS407" s="17"/>
      <c r="CT407" s="17"/>
      <c r="CU407" s="17"/>
      <c r="CV407" s="17"/>
      <c r="CW407" s="17"/>
      <c r="CX407" s="17"/>
      <c r="CY407" s="17"/>
      <c r="CZ407" s="17"/>
      <c r="DA407" s="17"/>
      <c r="DB407" s="17"/>
      <c r="DC407" s="17"/>
      <c r="DD407" s="17"/>
      <c r="DE407" s="17"/>
      <c r="DF407" s="17"/>
      <c r="DG407" s="17"/>
      <c r="DH407" s="17"/>
      <c r="DI407" s="17"/>
      <c r="DJ407" s="17"/>
      <c r="DK407" s="17"/>
      <c r="DL407" s="17"/>
      <c r="DM407" s="17"/>
      <c r="DN407" s="17"/>
      <c r="DO407" s="17"/>
      <c r="DP407" s="17"/>
      <c r="DQ407" s="17"/>
      <c r="DR407" s="17"/>
      <c r="DS407" s="17"/>
      <c r="DT407" s="17"/>
      <c r="DU407" s="17"/>
      <c r="DV407" s="17"/>
      <c r="DW407" s="17"/>
      <c r="DX407" s="17"/>
      <c r="DY407" s="17"/>
      <c r="DZ407" s="17"/>
      <c r="EA407" s="17"/>
      <c r="EB407" s="17"/>
      <c r="EC407" s="17"/>
      <c r="ED407" s="17"/>
      <c r="EE407" s="17"/>
      <c r="EF407" s="17"/>
      <c r="EG407" s="17"/>
      <c r="EH407" s="17"/>
      <c r="EI407" s="17"/>
      <c r="EJ407" s="17"/>
      <c r="EK407" s="17"/>
      <c r="EL407" s="17"/>
      <c r="EM407" s="17"/>
      <c r="EN407" s="17"/>
      <c r="EO407" s="17"/>
      <c r="EP407" s="17"/>
      <c r="EQ407" s="17"/>
      <c r="ER407" s="17"/>
      <c r="ES407" s="17"/>
      <c r="ET407" s="17"/>
      <c r="EU407" s="17"/>
      <c r="EV407" s="17"/>
      <c r="EW407" s="17"/>
      <c r="EX407" s="17"/>
      <c r="EY407" s="17"/>
      <c r="EZ407" s="17"/>
      <c r="FA407" s="17"/>
      <c r="FB407" s="17"/>
      <c r="FC407" s="17"/>
      <c r="FD407" s="17"/>
      <c r="FE407" s="17"/>
      <c r="FF407" s="17"/>
      <c r="FG407" s="17"/>
      <c r="FH407" s="17"/>
      <c r="FI407" s="17"/>
      <c r="FJ407" s="17"/>
      <c r="FK407" s="17"/>
      <c r="FL407" s="17"/>
      <c r="FM407" s="17"/>
      <c r="FN407" s="17"/>
      <c r="FO407" s="17"/>
      <c r="FP407" s="17"/>
      <c r="FQ407" s="17"/>
      <c r="FR407" s="17"/>
      <c r="FS407" s="17"/>
      <c r="FT407" s="17"/>
      <c r="FU407" s="17"/>
      <c r="FV407" s="17"/>
      <c r="FW407" s="17"/>
      <c r="FX407" s="17"/>
      <c r="FY407" s="17"/>
      <c r="FZ407" s="17"/>
      <c r="GA407" s="17"/>
      <c r="GB407" s="17"/>
      <c r="GC407" s="17"/>
      <c r="GD407" s="17"/>
      <c r="GE407" s="17"/>
      <c r="GF407" s="17"/>
      <c r="GG407" s="17"/>
      <c r="GH407" s="17"/>
      <c r="GI407" s="17"/>
      <c r="GJ407" s="17"/>
      <c r="GK407" s="17"/>
      <c r="GL407" s="17"/>
      <c r="GM407" s="17"/>
      <c r="GN407" s="17"/>
    </row>
    <row r="408" spans="1:196" s="81" customFormat="1" x14ac:dyDescent="0.25">
      <c r="A408" s="114">
        <f>IF(F408&lt;&gt;"",1+MAX($A$7:A407),"")</f>
        <v>299</v>
      </c>
      <c r="B408" s="239"/>
      <c r="C408" s="75"/>
      <c r="D408" s="75"/>
      <c r="E408" s="98" t="s">
        <v>405</v>
      </c>
      <c r="F408" s="68">
        <v>21</v>
      </c>
      <c r="G408" s="65"/>
      <c r="H408" s="68" t="s">
        <v>40</v>
      </c>
      <c r="I408" s="69">
        <v>0</v>
      </c>
      <c r="J408" s="70">
        <f t="shared" si="235"/>
        <v>21</v>
      </c>
      <c r="K408" s="71"/>
      <c r="L408" s="71">
        <f t="shared" si="236"/>
        <v>0</v>
      </c>
      <c r="M408" s="71"/>
      <c r="N408" s="41">
        <f t="shared" si="237"/>
        <v>0</v>
      </c>
      <c r="O408" s="71"/>
      <c r="P408" s="71">
        <f t="shared" si="238"/>
        <v>0</v>
      </c>
      <c r="Q408" s="72">
        <f t="shared" si="239"/>
        <v>0</v>
      </c>
      <c r="R408" s="73"/>
      <c r="S408" s="65"/>
      <c r="T408" s="65"/>
      <c r="U408" s="65"/>
      <c r="V408" s="65"/>
      <c r="W408" s="65"/>
      <c r="X408" s="65"/>
      <c r="Y408" s="65"/>
      <c r="Z408" s="65"/>
      <c r="AA408" s="65"/>
      <c r="AB408" s="65"/>
      <c r="AC408" s="65"/>
      <c r="AD408" s="65"/>
      <c r="AE408" s="65"/>
      <c r="AF408" s="65"/>
      <c r="AG408" s="65"/>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c r="BM408" s="17"/>
      <c r="BN408" s="17"/>
      <c r="BO408" s="17"/>
      <c r="BP408" s="17"/>
      <c r="BQ408" s="17"/>
      <c r="BR408" s="17"/>
      <c r="BS408" s="17"/>
      <c r="BT408" s="17"/>
      <c r="BU408" s="17"/>
      <c r="BV408" s="17"/>
      <c r="BW408" s="17"/>
      <c r="BX408" s="17"/>
      <c r="BY408" s="17"/>
      <c r="BZ408" s="17"/>
      <c r="CA408" s="17"/>
      <c r="CB408" s="17"/>
      <c r="CC408" s="17"/>
      <c r="CD408" s="17"/>
      <c r="CE408" s="17"/>
      <c r="CF408" s="17"/>
      <c r="CG408" s="17"/>
      <c r="CH408" s="17"/>
      <c r="CI408" s="17"/>
      <c r="CJ408" s="17"/>
      <c r="CK408" s="17"/>
      <c r="CL408" s="17"/>
      <c r="CM408" s="17"/>
      <c r="CN408" s="17"/>
      <c r="CO408" s="17"/>
      <c r="CP408" s="17"/>
      <c r="CQ408" s="17"/>
      <c r="CR408" s="17"/>
      <c r="CS408" s="17"/>
      <c r="CT408" s="17"/>
      <c r="CU408" s="17"/>
      <c r="CV408" s="17"/>
      <c r="CW408" s="17"/>
      <c r="CX408" s="17"/>
      <c r="CY408" s="17"/>
      <c r="CZ408" s="17"/>
      <c r="DA408" s="17"/>
      <c r="DB408" s="17"/>
      <c r="DC408" s="17"/>
      <c r="DD408" s="17"/>
      <c r="DE408" s="17"/>
      <c r="DF408" s="17"/>
      <c r="DG408" s="17"/>
      <c r="DH408" s="17"/>
      <c r="DI408" s="17"/>
      <c r="DJ408" s="17"/>
      <c r="DK408" s="17"/>
      <c r="DL408" s="17"/>
      <c r="DM408" s="17"/>
      <c r="DN408" s="17"/>
      <c r="DO408" s="17"/>
      <c r="DP408" s="17"/>
      <c r="DQ408" s="17"/>
      <c r="DR408" s="17"/>
      <c r="DS408" s="17"/>
      <c r="DT408" s="17"/>
      <c r="DU408" s="17"/>
      <c r="DV408" s="17"/>
      <c r="DW408" s="17"/>
      <c r="DX408" s="17"/>
      <c r="DY408" s="17"/>
      <c r="DZ408" s="17"/>
      <c r="EA408" s="17"/>
      <c r="EB408" s="17"/>
      <c r="EC408" s="17"/>
      <c r="ED408" s="17"/>
      <c r="EE408" s="17"/>
      <c r="EF408" s="17"/>
      <c r="EG408" s="17"/>
      <c r="EH408" s="17"/>
      <c r="EI408" s="17"/>
      <c r="EJ408" s="17"/>
      <c r="EK408" s="17"/>
      <c r="EL408" s="17"/>
      <c r="EM408" s="17"/>
      <c r="EN408" s="17"/>
      <c r="EO408" s="17"/>
      <c r="EP408" s="17"/>
      <c r="EQ408" s="17"/>
      <c r="ER408" s="17"/>
      <c r="ES408" s="17"/>
      <c r="ET408" s="17"/>
      <c r="EU408" s="17"/>
      <c r="EV408" s="17"/>
      <c r="EW408" s="17"/>
      <c r="EX408" s="17"/>
      <c r="EY408" s="17"/>
      <c r="EZ408" s="17"/>
      <c r="FA408" s="17"/>
      <c r="FB408" s="17"/>
      <c r="FC408" s="17"/>
      <c r="FD408" s="17"/>
      <c r="FE408" s="17"/>
      <c r="FF408" s="17"/>
      <c r="FG408" s="17"/>
      <c r="FH408" s="17"/>
      <c r="FI408" s="17"/>
      <c r="FJ408" s="17"/>
      <c r="FK408" s="17"/>
      <c r="FL408" s="17"/>
      <c r="FM408" s="17"/>
      <c r="FN408" s="17"/>
      <c r="FO408" s="17"/>
      <c r="FP408" s="17"/>
      <c r="FQ408" s="17"/>
      <c r="FR408" s="17"/>
      <c r="FS408" s="17"/>
      <c r="FT408" s="17"/>
      <c r="FU408" s="17"/>
      <c r="FV408" s="17"/>
      <c r="FW408" s="17"/>
      <c r="FX408" s="17"/>
      <c r="FY408" s="17"/>
      <c r="FZ408" s="17"/>
      <c r="GA408" s="17"/>
      <c r="GB408" s="17"/>
      <c r="GC408" s="17"/>
      <c r="GD408" s="17"/>
      <c r="GE408" s="17"/>
      <c r="GF408" s="17"/>
      <c r="GG408" s="17"/>
      <c r="GH408" s="17"/>
      <c r="GI408" s="17"/>
      <c r="GJ408" s="17"/>
      <c r="GK408" s="17"/>
      <c r="GL408" s="17"/>
      <c r="GM408" s="17"/>
      <c r="GN408" s="17"/>
    </row>
    <row r="409" spans="1:196" s="81" customFormat="1" x14ac:dyDescent="0.25">
      <c r="A409" s="114">
        <f>IF(F409&lt;&gt;"",1+MAX($A$7:A408),"")</f>
        <v>300</v>
      </c>
      <c r="B409" s="239"/>
      <c r="C409" s="75"/>
      <c r="D409" s="75"/>
      <c r="E409" s="98" t="s">
        <v>406</v>
      </c>
      <c r="F409" s="68">
        <v>31</v>
      </c>
      <c r="G409" s="83"/>
      <c r="H409" s="68" t="s">
        <v>40</v>
      </c>
      <c r="I409" s="69">
        <v>0</v>
      </c>
      <c r="J409" s="70">
        <f t="shared" si="235"/>
        <v>31</v>
      </c>
      <c r="K409" s="71"/>
      <c r="L409" s="71">
        <f t="shared" si="236"/>
        <v>0</v>
      </c>
      <c r="M409" s="71"/>
      <c r="N409" s="41">
        <f t="shared" si="237"/>
        <v>0</v>
      </c>
      <c r="O409" s="71"/>
      <c r="P409" s="71">
        <f t="shared" si="238"/>
        <v>0</v>
      </c>
      <c r="Q409" s="72">
        <f t="shared" si="239"/>
        <v>0</v>
      </c>
      <c r="R409" s="73"/>
      <c r="S409" s="82"/>
      <c r="T409" s="83"/>
      <c r="U409" s="83"/>
      <c r="V409" s="84"/>
      <c r="W409" s="85"/>
      <c r="X409" s="86"/>
      <c r="Y409" s="86"/>
      <c r="Z409" s="86"/>
      <c r="AA409" s="86"/>
      <c r="AB409" s="87"/>
      <c r="AC409" s="88"/>
      <c r="AD409" s="65"/>
      <c r="AE409" s="65"/>
      <c r="AF409" s="65"/>
      <c r="AG409" s="65"/>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c r="BM409" s="17"/>
      <c r="BN409" s="17"/>
      <c r="BO409" s="17"/>
      <c r="BP409" s="17"/>
      <c r="BQ409" s="17"/>
      <c r="BR409" s="17"/>
      <c r="BS409" s="17"/>
      <c r="BT409" s="17"/>
      <c r="BU409" s="17"/>
      <c r="BV409" s="17"/>
      <c r="BW409" s="17"/>
      <c r="BX409" s="17"/>
      <c r="BY409" s="17"/>
      <c r="BZ409" s="17"/>
      <c r="CA409" s="17"/>
      <c r="CB409" s="17"/>
      <c r="CC409" s="17"/>
      <c r="CD409" s="17"/>
      <c r="CE409" s="17"/>
      <c r="CF409" s="17"/>
      <c r="CG409" s="17"/>
      <c r="CH409" s="17"/>
      <c r="CI409" s="17"/>
      <c r="CJ409" s="17"/>
      <c r="CK409" s="17"/>
      <c r="CL409" s="17"/>
      <c r="CM409" s="17"/>
      <c r="CN409" s="17"/>
      <c r="CO409" s="17"/>
      <c r="CP409" s="17"/>
      <c r="CQ409" s="17"/>
      <c r="CR409" s="17"/>
      <c r="CS409" s="17"/>
      <c r="CT409" s="17"/>
      <c r="CU409" s="17"/>
      <c r="CV409" s="17"/>
      <c r="CW409" s="17"/>
      <c r="CX409" s="17"/>
      <c r="CY409" s="17"/>
      <c r="CZ409" s="17"/>
      <c r="DA409" s="17"/>
      <c r="DB409" s="17"/>
      <c r="DC409" s="17"/>
      <c r="DD409" s="17"/>
      <c r="DE409" s="17"/>
      <c r="DF409" s="17"/>
      <c r="DG409" s="17"/>
      <c r="DH409" s="17"/>
      <c r="DI409" s="17"/>
      <c r="DJ409" s="17"/>
      <c r="DK409" s="17"/>
      <c r="DL409" s="17"/>
      <c r="DM409" s="17"/>
      <c r="DN409" s="17"/>
      <c r="DO409" s="17"/>
      <c r="DP409" s="17"/>
      <c r="DQ409" s="17"/>
      <c r="DR409" s="17"/>
      <c r="DS409" s="17"/>
      <c r="DT409" s="17"/>
      <c r="DU409" s="17"/>
      <c r="DV409" s="17"/>
      <c r="DW409" s="17"/>
      <c r="DX409" s="17"/>
      <c r="DY409" s="17"/>
      <c r="DZ409" s="17"/>
      <c r="EA409" s="17"/>
      <c r="EB409" s="17"/>
      <c r="EC409" s="17"/>
      <c r="ED409" s="17"/>
      <c r="EE409" s="17"/>
      <c r="EF409" s="17"/>
      <c r="EG409" s="17"/>
      <c r="EH409" s="17"/>
      <c r="EI409" s="17"/>
      <c r="EJ409" s="17"/>
      <c r="EK409" s="17"/>
      <c r="EL409" s="17"/>
      <c r="EM409" s="17"/>
      <c r="EN409" s="17"/>
      <c r="EO409" s="17"/>
      <c r="EP409" s="17"/>
      <c r="EQ409" s="17"/>
      <c r="ER409" s="17"/>
      <c r="ES409" s="17"/>
      <c r="ET409" s="17"/>
      <c r="EU409" s="17"/>
      <c r="EV409" s="17"/>
      <c r="EW409" s="17"/>
      <c r="EX409" s="17"/>
      <c r="EY409" s="17"/>
      <c r="EZ409" s="17"/>
      <c r="FA409" s="17"/>
      <c r="FB409" s="17"/>
      <c r="FC409" s="17"/>
      <c r="FD409" s="17"/>
      <c r="FE409" s="17"/>
      <c r="FF409" s="17"/>
      <c r="FG409" s="17"/>
      <c r="FH409" s="17"/>
      <c r="FI409" s="17"/>
      <c r="FJ409" s="17"/>
      <c r="FK409" s="17"/>
      <c r="FL409" s="17"/>
      <c r="FM409" s="17"/>
      <c r="FN409" s="17"/>
      <c r="FO409" s="17"/>
      <c r="FP409" s="17"/>
      <c r="FQ409" s="17"/>
      <c r="FR409" s="17"/>
      <c r="FS409" s="17"/>
      <c r="FT409" s="17"/>
      <c r="FU409" s="17"/>
      <c r="FV409" s="17"/>
      <c r="FW409" s="17"/>
      <c r="FX409" s="17"/>
      <c r="FY409" s="17"/>
      <c r="FZ409" s="17"/>
      <c r="GA409" s="17"/>
      <c r="GB409" s="17"/>
      <c r="GC409" s="17"/>
      <c r="GD409" s="17"/>
      <c r="GE409" s="17"/>
      <c r="GF409" s="17"/>
      <c r="GG409" s="17"/>
      <c r="GH409" s="17"/>
      <c r="GI409" s="17"/>
      <c r="GJ409" s="17"/>
      <c r="GK409" s="17"/>
      <c r="GL409" s="17"/>
      <c r="GM409" s="17"/>
      <c r="GN409" s="17"/>
    </row>
    <row r="410" spans="1:196" s="17" customFormat="1" x14ac:dyDescent="0.25">
      <c r="A410" s="114">
        <f>IF(F410&lt;&gt;"",1+MAX($A$7:A409),"")</f>
        <v>301</v>
      </c>
      <c r="B410" s="239"/>
      <c r="C410" s="67"/>
      <c r="D410" s="67"/>
      <c r="E410" s="98" t="s">
        <v>407</v>
      </c>
      <c r="F410" s="68">
        <v>37</v>
      </c>
      <c r="G410" s="65"/>
      <c r="H410" s="68" t="s">
        <v>40</v>
      </c>
      <c r="I410" s="69">
        <v>0</v>
      </c>
      <c r="J410" s="70">
        <f t="shared" si="235"/>
        <v>37</v>
      </c>
      <c r="K410" s="71"/>
      <c r="L410" s="71">
        <f t="shared" si="236"/>
        <v>0</v>
      </c>
      <c r="M410" s="71"/>
      <c r="N410" s="41">
        <f t="shared" si="237"/>
        <v>0</v>
      </c>
      <c r="O410" s="71"/>
      <c r="P410" s="71">
        <f t="shared" si="238"/>
        <v>0</v>
      </c>
      <c r="Q410" s="72">
        <f t="shared" si="239"/>
        <v>0</v>
      </c>
      <c r="R410" s="73"/>
      <c r="S410" s="65"/>
      <c r="T410" s="65"/>
      <c r="U410" s="65"/>
      <c r="V410" s="65"/>
      <c r="W410" s="65"/>
      <c r="X410" s="65"/>
      <c r="Y410" s="65"/>
      <c r="Z410" s="65"/>
      <c r="AA410" s="65"/>
      <c r="AB410" s="65"/>
      <c r="AC410" s="65"/>
      <c r="AD410" s="65"/>
      <c r="AE410" s="65"/>
      <c r="AF410" s="65"/>
      <c r="AG410" s="65"/>
    </row>
    <row r="411" spans="1:196" s="81" customFormat="1" x14ac:dyDescent="0.25">
      <c r="A411" s="114">
        <f>IF(F411&lt;&gt;"",1+MAX($A$7:A410),"")</f>
        <v>302</v>
      </c>
      <c r="B411" s="239"/>
      <c r="C411" s="75"/>
      <c r="D411" s="75"/>
      <c r="E411" s="98" t="s">
        <v>408</v>
      </c>
      <c r="F411" s="68">
        <v>29</v>
      </c>
      <c r="G411" s="65"/>
      <c r="H411" s="68" t="s">
        <v>40</v>
      </c>
      <c r="I411" s="69">
        <v>0</v>
      </c>
      <c r="J411" s="70">
        <f t="shared" si="235"/>
        <v>29</v>
      </c>
      <c r="K411" s="71"/>
      <c r="L411" s="71">
        <f t="shared" si="236"/>
        <v>0</v>
      </c>
      <c r="M411" s="71"/>
      <c r="N411" s="41">
        <f t="shared" si="237"/>
        <v>0</v>
      </c>
      <c r="O411" s="71"/>
      <c r="P411" s="71">
        <f t="shared" si="238"/>
        <v>0</v>
      </c>
      <c r="Q411" s="72">
        <f t="shared" si="239"/>
        <v>0</v>
      </c>
      <c r="R411" s="73"/>
      <c r="S411" s="65"/>
      <c r="T411" s="65"/>
      <c r="U411" s="65"/>
      <c r="V411" s="65"/>
      <c r="W411" s="65"/>
      <c r="X411" s="65"/>
      <c r="Y411" s="65"/>
      <c r="Z411" s="65"/>
      <c r="AA411" s="65"/>
      <c r="AB411" s="65"/>
      <c r="AC411" s="65"/>
      <c r="AD411" s="65"/>
      <c r="AE411" s="65"/>
      <c r="AF411" s="65"/>
      <c r="AG411" s="65"/>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c r="BM411" s="17"/>
      <c r="BN411" s="17"/>
      <c r="BO411" s="17"/>
      <c r="BP411" s="17"/>
      <c r="BQ411" s="17"/>
      <c r="BR411" s="17"/>
      <c r="BS411" s="17"/>
      <c r="BT411" s="17"/>
      <c r="BU411" s="17"/>
      <c r="BV411" s="17"/>
      <c r="BW411" s="17"/>
      <c r="BX411" s="17"/>
      <c r="BY411" s="17"/>
      <c r="BZ411" s="17"/>
      <c r="CA411" s="17"/>
      <c r="CB411" s="17"/>
      <c r="CC411" s="17"/>
      <c r="CD411" s="17"/>
      <c r="CE411" s="17"/>
      <c r="CF411" s="17"/>
      <c r="CG411" s="17"/>
      <c r="CH411" s="17"/>
      <c r="CI411" s="17"/>
      <c r="CJ411" s="17"/>
      <c r="CK411" s="17"/>
      <c r="CL411" s="17"/>
      <c r="CM411" s="17"/>
      <c r="CN411" s="17"/>
      <c r="CO411" s="17"/>
      <c r="CP411" s="17"/>
      <c r="CQ411" s="17"/>
      <c r="CR411" s="17"/>
      <c r="CS411" s="17"/>
      <c r="CT411" s="17"/>
      <c r="CU411" s="17"/>
      <c r="CV411" s="17"/>
      <c r="CW411" s="17"/>
      <c r="CX411" s="17"/>
      <c r="CY411" s="17"/>
      <c r="CZ411" s="17"/>
      <c r="DA411" s="17"/>
      <c r="DB411" s="17"/>
      <c r="DC411" s="17"/>
      <c r="DD411" s="17"/>
      <c r="DE411" s="17"/>
      <c r="DF411" s="17"/>
      <c r="DG411" s="17"/>
      <c r="DH411" s="17"/>
      <c r="DI411" s="17"/>
      <c r="DJ411" s="17"/>
      <c r="DK411" s="17"/>
      <c r="DL411" s="17"/>
      <c r="DM411" s="17"/>
      <c r="DN411" s="17"/>
      <c r="DO411" s="17"/>
      <c r="DP411" s="17"/>
      <c r="DQ411" s="17"/>
      <c r="DR411" s="17"/>
      <c r="DS411" s="17"/>
      <c r="DT411" s="17"/>
      <c r="DU411" s="17"/>
      <c r="DV411" s="17"/>
      <c r="DW411" s="17"/>
      <c r="DX411" s="17"/>
      <c r="DY411" s="17"/>
      <c r="DZ411" s="17"/>
      <c r="EA411" s="17"/>
      <c r="EB411" s="17"/>
      <c r="EC411" s="17"/>
      <c r="ED411" s="17"/>
      <c r="EE411" s="17"/>
      <c r="EF411" s="17"/>
      <c r="EG411" s="17"/>
      <c r="EH411" s="17"/>
      <c r="EI411" s="17"/>
      <c r="EJ411" s="17"/>
      <c r="EK411" s="17"/>
      <c r="EL411" s="17"/>
      <c r="EM411" s="17"/>
      <c r="EN411" s="17"/>
      <c r="EO411" s="17"/>
      <c r="EP411" s="17"/>
      <c r="EQ411" s="17"/>
      <c r="ER411" s="17"/>
      <c r="ES411" s="17"/>
      <c r="ET411" s="17"/>
      <c r="EU411" s="17"/>
      <c r="EV411" s="17"/>
      <c r="EW411" s="17"/>
      <c r="EX411" s="17"/>
      <c r="EY411" s="17"/>
      <c r="EZ411" s="17"/>
      <c r="FA411" s="17"/>
      <c r="FB411" s="17"/>
      <c r="FC411" s="17"/>
      <c r="FD411" s="17"/>
      <c r="FE411" s="17"/>
      <c r="FF411" s="17"/>
      <c r="FG411" s="17"/>
      <c r="FH411" s="17"/>
      <c r="FI411" s="17"/>
      <c r="FJ411" s="17"/>
      <c r="FK411" s="17"/>
      <c r="FL411" s="17"/>
      <c r="FM411" s="17"/>
      <c r="FN411" s="17"/>
      <c r="FO411" s="17"/>
      <c r="FP411" s="17"/>
      <c r="FQ411" s="17"/>
      <c r="FR411" s="17"/>
      <c r="FS411" s="17"/>
      <c r="FT411" s="17"/>
      <c r="FU411" s="17"/>
      <c r="FV411" s="17"/>
      <c r="FW411" s="17"/>
      <c r="FX411" s="17"/>
      <c r="FY411" s="17"/>
      <c r="FZ411" s="17"/>
      <c r="GA411" s="17"/>
      <c r="GB411" s="17"/>
      <c r="GC411" s="17"/>
      <c r="GD411" s="17"/>
      <c r="GE411" s="17"/>
      <c r="GF411" s="17"/>
      <c r="GG411" s="17"/>
      <c r="GH411" s="17"/>
      <c r="GI411" s="17"/>
      <c r="GJ411" s="17"/>
      <c r="GK411" s="17"/>
      <c r="GL411" s="17"/>
      <c r="GM411" s="17"/>
      <c r="GN411" s="17"/>
    </row>
    <row r="412" spans="1:196" s="81" customFormat="1" x14ac:dyDescent="0.25">
      <c r="A412" s="114">
        <f>IF(F412&lt;&gt;"",1+MAX($A$7:A411),"")</f>
        <v>303</v>
      </c>
      <c r="B412" s="239"/>
      <c r="C412" s="75"/>
      <c r="D412" s="75"/>
      <c r="E412" s="98" t="s">
        <v>409</v>
      </c>
      <c r="F412" s="68">
        <v>21</v>
      </c>
      <c r="G412" s="65"/>
      <c r="H412" s="68" t="s">
        <v>40</v>
      </c>
      <c r="I412" s="69">
        <v>0</v>
      </c>
      <c r="J412" s="70">
        <f t="shared" si="235"/>
        <v>21</v>
      </c>
      <c r="K412" s="71"/>
      <c r="L412" s="71">
        <f t="shared" si="236"/>
        <v>0</v>
      </c>
      <c r="M412" s="71"/>
      <c r="N412" s="41">
        <f t="shared" si="237"/>
        <v>0</v>
      </c>
      <c r="O412" s="71"/>
      <c r="P412" s="71">
        <f t="shared" si="238"/>
        <v>0</v>
      </c>
      <c r="Q412" s="72">
        <f t="shared" si="239"/>
        <v>0</v>
      </c>
      <c r="R412" s="73"/>
      <c r="S412" s="65"/>
      <c r="T412" s="65"/>
      <c r="U412" s="65"/>
      <c r="V412" s="65"/>
      <c r="W412" s="65"/>
      <c r="X412" s="65"/>
      <c r="Y412" s="65"/>
      <c r="Z412" s="65"/>
      <c r="AA412" s="65"/>
      <c r="AB412" s="65"/>
      <c r="AC412" s="65"/>
      <c r="AD412" s="65"/>
      <c r="AE412" s="65"/>
      <c r="AF412" s="65"/>
      <c r="AG412" s="65"/>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c r="BO412" s="17"/>
      <c r="BP412" s="17"/>
      <c r="BQ412" s="17"/>
      <c r="BR412" s="17"/>
      <c r="BS412" s="17"/>
      <c r="BT412" s="17"/>
      <c r="BU412" s="17"/>
      <c r="BV412" s="17"/>
      <c r="BW412" s="17"/>
      <c r="BX412" s="17"/>
      <c r="BY412" s="17"/>
      <c r="BZ412" s="17"/>
      <c r="CA412" s="17"/>
      <c r="CB412" s="17"/>
      <c r="CC412" s="17"/>
      <c r="CD412" s="17"/>
      <c r="CE412" s="17"/>
      <c r="CF412" s="17"/>
      <c r="CG412" s="17"/>
      <c r="CH412" s="17"/>
      <c r="CI412" s="17"/>
      <c r="CJ412" s="17"/>
      <c r="CK412" s="17"/>
      <c r="CL412" s="17"/>
      <c r="CM412" s="17"/>
      <c r="CN412" s="17"/>
      <c r="CO412" s="17"/>
      <c r="CP412" s="17"/>
      <c r="CQ412" s="17"/>
      <c r="CR412" s="17"/>
      <c r="CS412" s="17"/>
      <c r="CT412" s="17"/>
      <c r="CU412" s="17"/>
      <c r="CV412" s="17"/>
      <c r="CW412" s="17"/>
      <c r="CX412" s="17"/>
      <c r="CY412" s="17"/>
      <c r="CZ412" s="17"/>
      <c r="DA412" s="17"/>
      <c r="DB412" s="17"/>
      <c r="DC412" s="17"/>
      <c r="DD412" s="17"/>
      <c r="DE412" s="17"/>
      <c r="DF412" s="17"/>
      <c r="DG412" s="17"/>
      <c r="DH412" s="17"/>
      <c r="DI412" s="17"/>
      <c r="DJ412" s="17"/>
      <c r="DK412" s="17"/>
      <c r="DL412" s="17"/>
      <c r="DM412" s="17"/>
      <c r="DN412" s="17"/>
      <c r="DO412" s="17"/>
      <c r="DP412" s="17"/>
      <c r="DQ412" s="17"/>
      <c r="DR412" s="17"/>
      <c r="DS412" s="17"/>
      <c r="DT412" s="17"/>
      <c r="DU412" s="17"/>
      <c r="DV412" s="17"/>
      <c r="DW412" s="17"/>
      <c r="DX412" s="17"/>
      <c r="DY412" s="17"/>
      <c r="DZ412" s="17"/>
      <c r="EA412" s="17"/>
      <c r="EB412" s="17"/>
      <c r="EC412" s="17"/>
      <c r="ED412" s="17"/>
      <c r="EE412" s="17"/>
      <c r="EF412" s="17"/>
      <c r="EG412" s="17"/>
      <c r="EH412" s="17"/>
      <c r="EI412" s="17"/>
      <c r="EJ412" s="17"/>
      <c r="EK412" s="17"/>
      <c r="EL412" s="17"/>
      <c r="EM412" s="17"/>
      <c r="EN412" s="17"/>
      <c r="EO412" s="17"/>
      <c r="EP412" s="17"/>
      <c r="EQ412" s="17"/>
      <c r="ER412" s="17"/>
      <c r="ES412" s="17"/>
      <c r="ET412" s="17"/>
      <c r="EU412" s="17"/>
      <c r="EV412" s="17"/>
      <c r="EW412" s="17"/>
      <c r="EX412" s="17"/>
      <c r="EY412" s="17"/>
      <c r="EZ412" s="17"/>
      <c r="FA412" s="17"/>
      <c r="FB412" s="17"/>
      <c r="FC412" s="17"/>
      <c r="FD412" s="17"/>
      <c r="FE412" s="17"/>
      <c r="FF412" s="17"/>
      <c r="FG412" s="17"/>
      <c r="FH412" s="17"/>
      <c r="FI412" s="17"/>
      <c r="FJ412" s="17"/>
      <c r="FK412" s="17"/>
      <c r="FL412" s="17"/>
      <c r="FM412" s="17"/>
      <c r="FN412" s="17"/>
      <c r="FO412" s="17"/>
      <c r="FP412" s="17"/>
      <c r="FQ412" s="17"/>
      <c r="FR412" s="17"/>
      <c r="FS412" s="17"/>
      <c r="FT412" s="17"/>
      <c r="FU412" s="17"/>
      <c r="FV412" s="17"/>
      <c r="FW412" s="17"/>
      <c r="FX412" s="17"/>
      <c r="FY412" s="17"/>
      <c r="FZ412" s="17"/>
      <c r="GA412" s="17"/>
      <c r="GB412" s="17"/>
      <c r="GC412" s="17"/>
      <c r="GD412" s="17"/>
      <c r="GE412" s="17"/>
      <c r="GF412" s="17"/>
      <c r="GG412" s="17"/>
      <c r="GH412" s="17"/>
      <c r="GI412" s="17"/>
      <c r="GJ412" s="17"/>
      <c r="GK412" s="17"/>
      <c r="GL412" s="17"/>
      <c r="GM412" s="17"/>
      <c r="GN412" s="17"/>
    </row>
    <row r="413" spans="1:196" s="81" customFormat="1" x14ac:dyDescent="0.25">
      <c r="A413" s="114">
        <f>IF(F413&lt;&gt;"",1+MAX($A$7:A412),"")</f>
        <v>304</v>
      </c>
      <c r="B413" s="240"/>
      <c r="C413" s="75"/>
      <c r="D413" s="75"/>
      <c r="E413" s="98" t="s">
        <v>410</v>
      </c>
      <c r="F413" s="68">
        <v>5</v>
      </c>
      <c r="G413" s="83"/>
      <c r="H413" s="68" t="s">
        <v>40</v>
      </c>
      <c r="I413" s="69">
        <v>0</v>
      </c>
      <c r="J413" s="70">
        <f t="shared" si="235"/>
        <v>5</v>
      </c>
      <c r="K413" s="71"/>
      <c r="L413" s="71">
        <f t="shared" si="236"/>
        <v>0</v>
      </c>
      <c r="M413" s="71"/>
      <c r="N413" s="41">
        <f t="shared" si="237"/>
        <v>0</v>
      </c>
      <c r="O413" s="71"/>
      <c r="P413" s="71">
        <f t="shared" si="238"/>
        <v>0</v>
      </c>
      <c r="Q413" s="72">
        <f t="shared" si="239"/>
        <v>0</v>
      </c>
      <c r="R413" s="73"/>
      <c r="S413" s="82"/>
      <c r="T413" s="83"/>
      <c r="U413" s="83"/>
      <c r="V413" s="84"/>
      <c r="W413" s="85"/>
      <c r="X413" s="86"/>
      <c r="Y413" s="86"/>
      <c r="Z413" s="86"/>
      <c r="AA413" s="86"/>
      <c r="AB413" s="87"/>
      <c r="AC413" s="88"/>
      <c r="AD413" s="65"/>
      <c r="AE413" s="65"/>
      <c r="AF413" s="65"/>
      <c r="AG413" s="65"/>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c r="BO413" s="17"/>
      <c r="BP413" s="17"/>
      <c r="BQ413" s="17"/>
      <c r="BR413" s="17"/>
      <c r="BS413" s="17"/>
      <c r="BT413" s="17"/>
      <c r="BU413" s="17"/>
      <c r="BV413" s="17"/>
      <c r="BW413" s="17"/>
      <c r="BX413" s="17"/>
      <c r="BY413" s="17"/>
      <c r="BZ413" s="17"/>
      <c r="CA413" s="17"/>
      <c r="CB413" s="17"/>
      <c r="CC413" s="17"/>
      <c r="CD413" s="17"/>
      <c r="CE413" s="17"/>
      <c r="CF413" s="17"/>
      <c r="CG413" s="17"/>
      <c r="CH413" s="17"/>
      <c r="CI413" s="17"/>
      <c r="CJ413" s="17"/>
      <c r="CK413" s="17"/>
      <c r="CL413" s="17"/>
      <c r="CM413" s="17"/>
      <c r="CN413" s="17"/>
      <c r="CO413" s="17"/>
      <c r="CP413" s="17"/>
      <c r="CQ413" s="17"/>
      <c r="CR413" s="17"/>
      <c r="CS413" s="17"/>
      <c r="CT413" s="17"/>
      <c r="CU413" s="17"/>
      <c r="CV413" s="17"/>
      <c r="CW413" s="17"/>
      <c r="CX413" s="17"/>
      <c r="CY413" s="17"/>
      <c r="CZ413" s="17"/>
      <c r="DA413" s="17"/>
      <c r="DB413" s="17"/>
      <c r="DC413" s="17"/>
      <c r="DD413" s="17"/>
      <c r="DE413" s="17"/>
      <c r="DF413" s="17"/>
      <c r="DG413" s="17"/>
      <c r="DH413" s="17"/>
      <c r="DI413" s="17"/>
      <c r="DJ413" s="17"/>
      <c r="DK413" s="17"/>
      <c r="DL413" s="17"/>
      <c r="DM413" s="17"/>
      <c r="DN413" s="17"/>
      <c r="DO413" s="17"/>
      <c r="DP413" s="17"/>
      <c r="DQ413" s="17"/>
      <c r="DR413" s="17"/>
      <c r="DS413" s="17"/>
      <c r="DT413" s="17"/>
      <c r="DU413" s="17"/>
      <c r="DV413" s="17"/>
      <c r="DW413" s="17"/>
      <c r="DX413" s="17"/>
      <c r="DY413" s="17"/>
      <c r="DZ413" s="17"/>
      <c r="EA413" s="17"/>
      <c r="EB413" s="17"/>
      <c r="EC413" s="17"/>
      <c r="ED413" s="17"/>
      <c r="EE413" s="17"/>
      <c r="EF413" s="17"/>
      <c r="EG413" s="17"/>
      <c r="EH413" s="17"/>
      <c r="EI413" s="17"/>
      <c r="EJ413" s="17"/>
      <c r="EK413" s="17"/>
      <c r="EL413" s="17"/>
      <c r="EM413" s="17"/>
      <c r="EN413" s="17"/>
      <c r="EO413" s="17"/>
      <c r="EP413" s="17"/>
      <c r="EQ413" s="17"/>
      <c r="ER413" s="17"/>
      <c r="ES413" s="17"/>
      <c r="ET413" s="17"/>
      <c r="EU413" s="17"/>
      <c r="EV413" s="17"/>
      <c r="EW413" s="17"/>
      <c r="EX413" s="17"/>
      <c r="EY413" s="17"/>
      <c r="EZ413" s="17"/>
      <c r="FA413" s="17"/>
      <c r="FB413" s="17"/>
      <c r="FC413" s="17"/>
      <c r="FD413" s="17"/>
      <c r="FE413" s="17"/>
      <c r="FF413" s="17"/>
      <c r="FG413" s="17"/>
      <c r="FH413" s="17"/>
      <c r="FI413" s="17"/>
      <c r="FJ413" s="17"/>
      <c r="FK413" s="17"/>
      <c r="FL413" s="17"/>
      <c r="FM413" s="17"/>
      <c r="FN413" s="17"/>
      <c r="FO413" s="17"/>
      <c r="FP413" s="17"/>
      <c r="FQ413" s="17"/>
      <c r="FR413" s="17"/>
      <c r="FS413" s="17"/>
      <c r="FT413" s="17"/>
      <c r="FU413" s="17"/>
      <c r="FV413" s="17"/>
      <c r="FW413" s="17"/>
      <c r="FX413" s="17"/>
      <c r="FY413" s="17"/>
      <c r="FZ413" s="17"/>
      <c r="GA413" s="17"/>
      <c r="GB413" s="17"/>
      <c r="GC413" s="17"/>
      <c r="GD413" s="17"/>
      <c r="GE413" s="17"/>
      <c r="GF413" s="17"/>
      <c r="GG413" s="17"/>
      <c r="GH413" s="17"/>
      <c r="GI413" s="17"/>
      <c r="GJ413" s="17"/>
      <c r="GK413" s="17"/>
      <c r="GL413" s="17"/>
      <c r="GM413" s="17"/>
      <c r="GN413" s="17"/>
    </row>
    <row r="414" spans="1:196" s="17" customFormat="1" x14ac:dyDescent="0.25">
      <c r="A414" s="114" t="str">
        <f>IF(F414&lt;&gt;"",1+MAX($A$7:A413),"")</f>
        <v/>
      </c>
      <c r="B414" s="66"/>
      <c r="C414" s="67"/>
      <c r="D414" s="67"/>
      <c r="E414" s="97" t="s">
        <v>239</v>
      </c>
      <c r="F414" s="68"/>
      <c r="G414" s="65"/>
      <c r="H414" s="68"/>
      <c r="I414" s="69"/>
      <c r="J414" s="70"/>
      <c r="K414" s="71"/>
      <c r="L414" s="71"/>
      <c r="M414" s="71"/>
      <c r="N414" s="41"/>
      <c r="O414" s="71"/>
      <c r="P414" s="71"/>
      <c r="Q414" s="72"/>
      <c r="R414" s="73"/>
      <c r="S414" s="65"/>
      <c r="T414" s="65"/>
      <c r="U414" s="65"/>
      <c r="V414" s="65"/>
      <c r="W414" s="65"/>
      <c r="X414" s="65"/>
      <c r="Y414" s="65"/>
      <c r="Z414" s="65"/>
      <c r="AA414" s="65"/>
      <c r="AB414" s="65"/>
      <c r="AC414" s="65"/>
      <c r="AD414" s="65"/>
      <c r="AE414" s="65"/>
      <c r="AF414" s="65"/>
      <c r="AG414" s="65"/>
    </row>
    <row r="415" spans="1:196" s="81" customFormat="1" x14ac:dyDescent="0.25">
      <c r="A415" s="114" t="str">
        <f>IF(F415&lt;&gt;"",1+MAX($A$7:A414),"")</f>
        <v/>
      </c>
      <c r="B415" s="177"/>
      <c r="C415" s="75"/>
      <c r="D415" s="75"/>
      <c r="E415" s="97" t="s">
        <v>411</v>
      </c>
      <c r="F415" s="68"/>
      <c r="G415" s="65"/>
      <c r="H415" s="68"/>
      <c r="I415" s="69"/>
      <c r="J415" s="70"/>
      <c r="K415" s="71"/>
      <c r="L415" s="71"/>
      <c r="M415" s="71"/>
      <c r="N415" s="41"/>
      <c r="O415" s="71"/>
      <c r="P415" s="71"/>
      <c r="Q415" s="72"/>
      <c r="R415" s="73"/>
      <c r="S415" s="65"/>
      <c r="T415" s="65"/>
      <c r="U415" s="65"/>
      <c r="V415" s="65"/>
      <c r="W415" s="65"/>
      <c r="X415" s="65"/>
      <c r="Y415" s="65"/>
      <c r="Z415" s="65"/>
      <c r="AA415" s="65"/>
      <c r="AB415" s="65"/>
      <c r="AC415" s="65"/>
      <c r="AD415" s="65"/>
      <c r="AE415" s="65"/>
      <c r="AF415" s="65"/>
      <c r="AG415" s="65"/>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c r="BM415" s="17"/>
      <c r="BN415" s="17"/>
      <c r="BO415" s="17"/>
      <c r="BP415" s="17"/>
      <c r="BQ415" s="17"/>
      <c r="BR415" s="17"/>
      <c r="BS415" s="17"/>
      <c r="BT415" s="17"/>
      <c r="BU415" s="17"/>
      <c r="BV415" s="17"/>
      <c r="BW415" s="17"/>
      <c r="BX415" s="17"/>
      <c r="BY415" s="17"/>
      <c r="BZ415" s="17"/>
      <c r="CA415" s="17"/>
      <c r="CB415" s="17"/>
      <c r="CC415" s="17"/>
      <c r="CD415" s="17"/>
      <c r="CE415" s="17"/>
      <c r="CF415" s="17"/>
      <c r="CG415" s="17"/>
      <c r="CH415" s="17"/>
      <c r="CI415" s="17"/>
      <c r="CJ415" s="17"/>
      <c r="CK415" s="17"/>
      <c r="CL415" s="17"/>
      <c r="CM415" s="17"/>
      <c r="CN415" s="17"/>
      <c r="CO415" s="17"/>
      <c r="CP415" s="17"/>
      <c r="CQ415" s="17"/>
      <c r="CR415" s="17"/>
      <c r="CS415" s="17"/>
      <c r="CT415" s="17"/>
      <c r="CU415" s="17"/>
      <c r="CV415" s="17"/>
      <c r="CW415" s="17"/>
      <c r="CX415" s="17"/>
      <c r="CY415" s="17"/>
      <c r="CZ415" s="17"/>
      <c r="DA415" s="17"/>
      <c r="DB415" s="17"/>
      <c r="DC415" s="17"/>
      <c r="DD415" s="17"/>
      <c r="DE415" s="17"/>
      <c r="DF415" s="17"/>
      <c r="DG415" s="17"/>
      <c r="DH415" s="17"/>
      <c r="DI415" s="17"/>
      <c r="DJ415" s="17"/>
      <c r="DK415" s="17"/>
      <c r="DL415" s="17"/>
      <c r="DM415" s="17"/>
      <c r="DN415" s="17"/>
      <c r="DO415" s="17"/>
      <c r="DP415" s="17"/>
      <c r="DQ415" s="17"/>
      <c r="DR415" s="17"/>
      <c r="DS415" s="17"/>
      <c r="DT415" s="17"/>
      <c r="DU415" s="17"/>
      <c r="DV415" s="17"/>
      <c r="DW415" s="17"/>
      <c r="DX415" s="17"/>
      <c r="DY415" s="17"/>
      <c r="DZ415" s="17"/>
      <c r="EA415" s="17"/>
      <c r="EB415" s="17"/>
      <c r="EC415" s="17"/>
      <c r="ED415" s="17"/>
      <c r="EE415" s="17"/>
      <c r="EF415" s="17"/>
      <c r="EG415" s="17"/>
      <c r="EH415" s="17"/>
      <c r="EI415" s="17"/>
      <c r="EJ415" s="17"/>
      <c r="EK415" s="17"/>
      <c r="EL415" s="17"/>
      <c r="EM415" s="17"/>
      <c r="EN415" s="17"/>
      <c r="EO415" s="17"/>
      <c r="EP415" s="17"/>
      <c r="EQ415" s="17"/>
      <c r="ER415" s="17"/>
      <c r="ES415" s="17"/>
      <c r="ET415" s="17"/>
      <c r="EU415" s="17"/>
      <c r="EV415" s="17"/>
      <c r="EW415" s="17"/>
      <c r="EX415" s="17"/>
      <c r="EY415" s="17"/>
      <c r="EZ415" s="17"/>
      <c r="FA415" s="17"/>
      <c r="FB415" s="17"/>
      <c r="FC415" s="17"/>
      <c r="FD415" s="17"/>
      <c r="FE415" s="17"/>
      <c r="FF415" s="17"/>
      <c r="FG415" s="17"/>
      <c r="FH415" s="17"/>
      <c r="FI415" s="17"/>
      <c r="FJ415" s="17"/>
      <c r="FK415" s="17"/>
      <c r="FL415" s="17"/>
      <c r="FM415" s="17"/>
      <c r="FN415" s="17"/>
      <c r="FO415" s="17"/>
      <c r="FP415" s="17"/>
      <c r="FQ415" s="17"/>
      <c r="FR415" s="17"/>
      <c r="FS415" s="17"/>
      <c r="FT415" s="17"/>
      <c r="FU415" s="17"/>
      <c r="FV415" s="17"/>
      <c r="FW415" s="17"/>
      <c r="FX415" s="17"/>
      <c r="FY415" s="17"/>
      <c r="FZ415" s="17"/>
      <c r="GA415" s="17"/>
      <c r="GB415" s="17"/>
      <c r="GC415" s="17"/>
      <c r="GD415" s="17"/>
      <c r="GE415" s="17"/>
      <c r="GF415" s="17"/>
      <c r="GG415" s="17"/>
      <c r="GH415" s="17"/>
      <c r="GI415" s="17"/>
      <c r="GJ415" s="17"/>
      <c r="GK415" s="17"/>
      <c r="GL415" s="17"/>
      <c r="GM415" s="17"/>
      <c r="GN415" s="17"/>
    </row>
    <row r="416" spans="1:196" s="81" customFormat="1" x14ac:dyDescent="0.25">
      <c r="A416" s="114">
        <f>IF(F416&lt;&gt;"",1+MAX($A$7:A415),"")</f>
        <v>305</v>
      </c>
      <c r="B416" s="238" t="s">
        <v>645</v>
      </c>
      <c r="C416" s="75"/>
      <c r="D416" s="75"/>
      <c r="E416" s="98" t="s">
        <v>412</v>
      </c>
      <c r="F416" s="68">
        <v>2</v>
      </c>
      <c r="G416" s="65"/>
      <c r="H416" s="68" t="s">
        <v>35</v>
      </c>
      <c r="I416" s="69">
        <v>0</v>
      </c>
      <c r="J416" s="70">
        <f t="shared" si="235"/>
        <v>2</v>
      </c>
      <c r="K416" s="71"/>
      <c r="L416" s="71">
        <f t="shared" si="236"/>
        <v>0</v>
      </c>
      <c r="M416" s="71"/>
      <c r="N416" s="41">
        <f t="shared" si="237"/>
        <v>0</v>
      </c>
      <c r="O416" s="71"/>
      <c r="P416" s="71">
        <f t="shared" si="238"/>
        <v>0</v>
      </c>
      <c r="Q416" s="72">
        <f t="shared" si="239"/>
        <v>0</v>
      </c>
      <c r="R416" s="73"/>
      <c r="S416" s="65"/>
      <c r="T416" s="65"/>
      <c r="U416" s="65"/>
      <c r="V416" s="65"/>
      <c r="W416" s="65"/>
      <c r="X416" s="65"/>
      <c r="Y416" s="65"/>
      <c r="Z416" s="65"/>
      <c r="AA416" s="65"/>
      <c r="AB416" s="65"/>
      <c r="AC416" s="65"/>
      <c r="AD416" s="65"/>
      <c r="AE416" s="65"/>
      <c r="AF416" s="65"/>
      <c r="AG416" s="65"/>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c r="BM416" s="17"/>
      <c r="BN416" s="17"/>
      <c r="BO416" s="17"/>
      <c r="BP416" s="17"/>
      <c r="BQ416" s="17"/>
      <c r="BR416" s="17"/>
      <c r="BS416" s="17"/>
      <c r="BT416" s="17"/>
      <c r="BU416" s="17"/>
      <c r="BV416" s="17"/>
      <c r="BW416" s="17"/>
      <c r="BX416" s="17"/>
      <c r="BY416" s="17"/>
      <c r="BZ416" s="17"/>
      <c r="CA416" s="17"/>
      <c r="CB416" s="17"/>
      <c r="CC416" s="17"/>
      <c r="CD416" s="17"/>
      <c r="CE416" s="17"/>
      <c r="CF416" s="17"/>
      <c r="CG416" s="17"/>
      <c r="CH416" s="17"/>
      <c r="CI416" s="17"/>
      <c r="CJ416" s="17"/>
      <c r="CK416" s="17"/>
      <c r="CL416" s="17"/>
      <c r="CM416" s="17"/>
      <c r="CN416" s="17"/>
      <c r="CO416" s="17"/>
      <c r="CP416" s="17"/>
      <c r="CQ416" s="17"/>
      <c r="CR416" s="17"/>
      <c r="CS416" s="17"/>
      <c r="CT416" s="17"/>
      <c r="CU416" s="17"/>
      <c r="CV416" s="17"/>
      <c r="CW416" s="17"/>
      <c r="CX416" s="17"/>
      <c r="CY416" s="17"/>
      <c r="CZ416" s="17"/>
      <c r="DA416" s="17"/>
      <c r="DB416" s="17"/>
      <c r="DC416" s="17"/>
      <c r="DD416" s="17"/>
      <c r="DE416" s="17"/>
      <c r="DF416" s="17"/>
      <c r="DG416" s="17"/>
      <c r="DH416" s="17"/>
      <c r="DI416" s="17"/>
      <c r="DJ416" s="17"/>
      <c r="DK416" s="17"/>
      <c r="DL416" s="17"/>
      <c r="DM416" s="17"/>
      <c r="DN416" s="17"/>
      <c r="DO416" s="17"/>
      <c r="DP416" s="17"/>
      <c r="DQ416" s="17"/>
      <c r="DR416" s="17"/>
      <c r="DS416" s="17"/>
      <c r="DT416" s="17"/>
      <c r="DU416" s="17"/>
      <c r="DV416" s="17"/>
      <c r="DW416" s="17"/>
      <c r="DX416" s="17"/>
      <c r="DY416" s="17"/>
      <c r="DZ416" s="17"/>
      <c r="EA416" s="17"/>
      <c r="EB416" s="17"/>
      <c r="EC416" s="17"/>
      <c r="ED416" s="17"/>
      <c r="EE416" s="17"/>
      <c r="EF416" s="17"/>
      <c r="EG416" s="17"/>
      <c r="EH416" s="17"/>
      <c r="EI416" s="17"/>
      <c r="EJ416" s="17"/>
      <c r="EK416" s="17"/>
      <c r="EL416" s="17"/>
      <c r="EM416" s="17"/>
      <c r="EN416" s="17"/>
      <c r="EO416" s="17"/>
      <c r="EP416" s="17"/>
      <c r="EQ416" s="17"/>
      <c r="ER416" s="17"/>
      <c r="ES416" s="17"/>
      <c r="ET416" s="17"/>
      <c r="EU416" s="17"/>
      <c r="EV416" s="17"/>
      <c r="EW416" s="17"/>
      <c r="EX416" s="17"/>
      <c r="EY416" s="17"/>
      <c r="EZ416" s="17"/>
      <c r="FA416" s="17"/>
      <c r="FB416" s="17"/>
      <c r="FC416" s="17"/>
      <c r="FD416" s="17"/>
      <c r="FE416" s="17"/>
      <c r="FF416" s="17"/>
      <c r="FG416" s="17"/>
      <c r="FH416" s="17"/>
      <c r="FI416" s="17"/>
      <c r="FJ416" s="17"/>
      <c r="FK416" s="17"/>
      <c r="FL416" s="17"/>
      <c r="FM416" s="17"/>
      <c r="FN416" s="17"/>
      <c r="FO416" s="17"/>
      <c r="FP416" s="17"/>
      <c r="FQ416" s="17"/>
      <c r="FR416" s="17"/>
      <c r="FS416" s="17"/>
      <c r="FT416" s="17"/>
      <c r="FU416" s="17"/>
      <c r="FV416" s="17"/>
      <c r="FW416" s="17"/>
      <c r="FX416" s="17"/>
      <c r="FY416" s="17"/>
      <c r="FZ416" s="17"/>
      <c r="GA416" s="17"/>
      <c r="GB416" s="17"/>
      <c r="GC416" s="17"/>
      <c r="GD416" s="17"/>
      <c r="GE416" s="17"/>
      <c r="GF416" s="17"/>
      <c r="GG416" s="17"/>
      <c r="GH416" s="17"/>
      <c r="GI416" s="17"/>
      <c r="GJ416" s="17"/>
      <c r="GK416" s="17"/>
      <c r="GL416" s="17"/>
      <c r="GM416" s="17"/>
      <c r="GN416" s="17"/>
    </row>
    <row r="417" spans="1:196" s="81" customFormat="1" x14ac:dyDescent="0.25">
      <c r="A417" s="114">
        <f>IF(F417&lt;&gt;"",1+MAX($A$7:A416),"")</f>
        <v>306</v>
      </c>
      <c r="B417" s="239"/>
      <c r="C417" s="75"/>
      <c r="D417" s="75"/>
      <c r="E417" s="98" t="s">
        <v>413</v>
      </c>
      <c r="F417" s="68">
        <v>2</v>
      </c>
      <c r="G417" s="83"/>
      <c r="H417" s="68" t="s">
        <v>35</v>
      </c>
      <c r="I417" s="69">
        <v>0</v>
      </c>
      <c r="J417" s="70">
        <f t="shared" si="235"/>
        <v>2</v>
      </c>
      <c r="K417" s="71"/>
      <c r="L417" s="71">
        <f t="shared" si="236"/>
        <v>0</v>
      </c>
      <c r="M417" s="71"/>
      <c r="N417" s="41">
        <f t="shared" si="237"/>
        <v>0</v>
      </c>
      <c r="O417" s="71"/>
      <c r="P417" s="71">
        <f t="shared" si="238"/>
        <v>0</v>
      </c>
      <c r="Q417" s="72">
        <f t="shared" si="239"/>
        <v>0</v>
      </c>
      <c r="R417" s="73"/>
      <c r="S417" s="82"/>
      <c r="T417" s="83"/>
      <c r="U417" s="83"/>
      <c r="V417" s="84"/>
      <c r="W417" s="85"/>
      <c r="X417" s="86"/>
      <c r="Y417" s="86"/>
      <c r="Z417" s="86"/>
      <c r="AA417" s="86"/>
      <c r="AB417" s="87"/>
      <c r="AC417" s="88"/>
      <c r="AD417" s="65"/>
      <c r="AE417" s="65"/>
      <c r="AF417" s="65"/>
      <c r="AG417" s="65"/>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c r="BM417" s="17"/>
      <c r="BN417" s="17"/>
      <c r="BO417" s="17"/>
      <c r="BP417" s="17"/>
      <c r="BQ417" s="17"/>
      <c r="BR417" s="17"/>
      <c r="BS417" s="17"/>
      <c r="BT417" s="17"/>
      <c r="BU417" s="17"/>
      <c r="BV417" s="17"/>
      <c r="BW417" s="17"/>
      <c r="BX417" s="17"/>
      <c r="BY417" s="17"/>
      <c r="BZ417" s="17"/>
      <c r="CA417" s="17"/>
      <c r="CB417" s="17"/>
      <c r="CC417" s="17"/>
      <c r="CD417" s="17"/>
      <c r="CE417" s="17"/>
      <c r="CF417" s="17"/>
      <c r="CG417" s="17"/>
      <c r="CH417" s="17"/>
      <c r="CI417" s="17"/>
      <c r="CJ417" s="17"/>
      <c r="CK417" s="17"/>
      <c r="CL417" s="17"/>
      <c r="CM417" s="17"/>
      <c r="CN417" s="17"/>
      <c r="CO417" s="17"/>
      <c r="CP417" s="17"/>
      <c r="CQ417" s="17"/>
      <c r="CR417" s="17"/>
      <c r="CS417" s="17"/>
      <c r="CT417" s="17"/>
      <c r="CU417" s="17"/>
      <c r="CV417" s="17"/>
      <c r="CW417" s="17"/>
      <c r="CX417" s="17"/>
      <c r="CY417" s="17"/>
      <c r="CZ417" s="17"/>
      <c r="DA417" s="17"/>
      <c r="DB417" s="17"/>
      <c r="DC417" s="17"/>
      <c r="DD417" s="17"/>
      <c r="DE417" s="17"/>
      <c r="DF417" s="17"/>
      <c r="DG417" s="17"/>
      <c r="DH417" s="17"/>
      <c r="DI417" s="17"/>
      <c r="DJ417" s="17"/>
      <c r="DK417" s="17"/>
      <c r="DL417" s="17"/>
      <c r="DM417" s="17"/>
      <c r="DN417" s="17"/>
      <c r="DO417" s="17"/>
      <c r="DP417" s="17"/>
      <c r="DQ417" s="17"/>
      <c r="DR417" s="17"/>
      <c r="DS417" s="17"/>
      <c r="DT417" s="17"/>
      <c r="DU417" s="17"/>
      <c r="DV417" s="17"/>
      <c r="DW417" s="17"/>
      <c r="DX417" s="17"/>
      <c r="DY417" s="17"/>
      <c r="DZ417" s="17"/>
      <c r="EA417" s="17"/>
      <c r="EB417" s="17"/>
      <c r="EC417" s="17"/>
      <c r="ED417" s="17"/>
      <c r="EE417" s="17"/>
      <c r="EF417" s="17"/>
      <c r="EG417" s="17"/>
      <c r="EH417" s="17"/>
      <c r="EI417" s="17"/>
      <c r="EJ417" s="17"/>
      <c r="EK417" s="17"/>
      <c r="EL417" s="17"/>
      <c r="EM417" s="17"/>
      <c r="EN417" s="17"/>
      <c r="EO417" s="17"/>
      <c r="EP417" s="17"/>
      <c r="EQ417" s="17"/>
      <c r="ER417" s="17"/>
      <c r="ES417" s="17"/>
      <c r="ET417" s="17"/>
      <c r="EU417" s="17"/>
      <c r="EV417" s="17"/>
      <c r="EW417" s="17"/>
      <c r="EX417" s="17"/>
      <c r="EY417" s="17"/>
      <c r="EZ417" s="17"/>
      <c r="FA417" s="17"/>
      <c r="FB417" s="17"/>
      <c r="FC417" s="17"/>
      <c r="FD417" s="17"/>
      <c r="FE417" s="17"/>
      <c r="FF417" s="17"/>
      <c r="FG417" s="17"/>
      <c r="FH417" s="17"/>
      <c r="FI417" s="17"/>
      <c r="FJ417" s="17"/>
      <c r="FK417" s="17"/>
      <c r="FL417" s="17"/>
      <c r="FM417" s="17"/>
      <c r="FN417" s="17"/>
      <c r="FO417" s="17"/>
      <c r="FP417" s="17"/>
      <c r="FQ417" s="17"/>
      <c r="FR417" s="17"/>
      <c r="FS417" s="17"/>
      <c r="FT417" s="17"/>
      <c r="FU417" s="17"/>
      <c r="FV417" s="17"/>
      <c r="FW417" s="17"/>
      <c r="FX417" s="17"/>
      <c r="FY417" s="17"/>
      <c r="FZ417" s="17"/>
      <c r="GA417" s="17"/>
      <c r="GB417" s="17"/>
      <c r="GC417" s="17"/>
      <c r="GD417" s="17"/>
      <c r="GE417" s="17"/>
      <c r="GF417" s="17"/>
      <c r="GG417" s="17"/>
      <c r="GH417" s="17"/>
      <c r="GI417" s="17"/>
      <c r="GJ417" s="17"/>
      <c r="GK417" s="17"/>
      <c r="GL417" s="17"/>
      <c r="GM417" s="17"/>
      <c r="GN417" s="17"/>
    </row>
    <row r="418" spans="1:196" s="17" customFormat="1" x14ac:dyDescent="0.25">
      <c r="A418" s="114">
        <f>IF(F418&lt;&gt;"",1+MAX($A$7:A417),"")</f>
        <v>307</v>
      </c>
      <c r="B418" s="239"/>
      <c r="C418" s="67"/>
      <c r="D418" s="67"/>
      <c r="E418" s="98" t="s">
        <v>414</v>
      </c>
      <c r="F418" s="68">
        <v>4</v>
      </c>
      <c r="G418" s="65"/>
      <c r="H418" s="68" t="s">
        <v>35</v>
      </c>
      <c r="I418" s="69">
        <v>0</v>
      </c>
      <c r="J418" s="70">
        <f t="shared" si="235"/>
        <v>4</v>
      </c>
      <c r="K418" s="71"/>
      <c r="L418" s="71">
        <f t="shared" si="236"/>
        <v>0</v>
      </c>
      <c r="M418" s="71"/>
      <c r="N418" s="41">
        <f t="shared" si="237"/>
        <v>0</v>
      </c>
      <c r="O418" s="71"/>
      <c r="P418" s="71">
        <f t="shared" si="238"/>
        <v>0</v>
      </c>
      <c r="Q418" s="72">
        <f t="shared" si="239"/>
        <v>0</v>
      </c>
      <c r="R418" s="73"/>
      <c r="S418" s="65"/>
      <c r="T418" s="65"/>
      <c r="U418" s="65"/>
      <c r="V418" s="65"/>
      <c r="W418" s="65"/>
      <c r="X418" s="65"/>
      <c r="Y418" s="65"/>
      <c r="Z418" s="65"/>
      <c r="AA418" s="65"/>
      <c r="AB418" s="65"/>
      <c r="AC418" s="65"/>
      <c r="AD418" s="65"/>
      <c r="AE418" s="65"/>
      <c r="AF418" s="65"/>
      <c r="AG418" s="65"/>
    </row>
    <row r="419" spans="1:196" s="81" customFormat="1" x14ac:dyDescent="0.25">
      <c r="A419" s="114">
        <f>IF(F419&lt;&gt;"",1+MAX($A$7:A418),"")</f>
        <v>308</v>
      </c>
      <c r="B419" s="239"/>
      <c r="C419" s="75"/>
      <c r="D419" s="75"/>
      <c r="E419" s="98" t="s">
        <v>415</v>
      </c>
      <c r="F419" s="68">
        <v>4</v>
      </c>
      <c r="G419" s="65"/>
      <c r="H419" s="68" t="s">
        <v>35</v>
      </c>
      <c r="I419" s="69">
        <v>0</v>
      </c>
      <c r="J419" s="70">
        <f t="shared" si="235"/>
        <v>4</v>
      </c>
      <c r="K419" s="71"/>
      <c r="L419" s="71">
        <f t="shared" si="236"/>
        <v>0</v>
      </c>
      <c r="M419" s="71"/>
      <c r="N419" s="41">
        <f t="shared" si="237"/>
        <v>0</v>
      </c>
      <c r="O419" s="71"/>
      <c r="P419" s="71">
        <f t="shared" si="238"/>
        <v>0</v>
      </c>
      <c r="Q419" s="72">
        <f t="shared" si="239"/>
        <v>0</v>
      </c>
      <c r="R419" s="73"/>
      <c r="S419" s="65"/>
      <c r="T419" s="65"/>
      <c r="U419" s="65"/>
      <c r="V419" s="65"/>
      <c r="W419" s="65"/>
      <c r="X419" s="65"/>
      <c r="Y419" s="65"/>
      <c r="Z419" s="65"/>
      <c r="AA419" s="65"/>
      <c r="AB419" s="65"/>
      <c r="AC419" s="65"/>
      <c r="AD419" s="65"/>
      <c r="AE419" s="65"/>
      <c r="AF419" s="65"/>
      <c r="AG419" s="65"/>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c r="BM419" s="17"/>
      <c r="BN419" s="17"/>
      <c r="BO419" s="17"/>
      <c r="BP419" s="17"/>
      <c r="BQ419" s="17"/>
      <c r="BR419" s="17"/>
      <c r="BS419" s="17"/>
      <c r="BT419" s="17"/>
      <c r="BU419" s="17"/>
      <c r="BV419" s="17"/>
      <c r="BW419" s="17"/>
      <c r="BX419" s="17"/>
      <c r="BY419" s="17"/>
      <c r="BZ419" s="17"/>
      <c r="CA419" s="17"/>
      <c r="CB419" s="17"/>
      <c r="CC419" s="17"/>
      <c r="CD419" s="17"/>
      <c r="CE419" s="17"/>
      <c r="CF419" s="17"/>
      <c r="CG419" s="17"/>
      <c r="CH419" s="17"/>
      <c r="CI419" s="17"/>
      <c r="CJ419" s="17"/>
      <c r="CK419" s="17"/>
      <c r="CL419" s="17"/>
      <c r="CM419" s="17"/>
      <c r="CN419" s="17"/>
      <c r="CO419" s="17"/>
      <c r="CP419" s="17"/>
      <c r="CQ419" s="17"/>
      <c r="CR419" s="17"/>
      <c r="CS419" s="17"/>
      <c r="CT419" s="17"/>
      <c r="CU419" s="17"/>
      <c r="CV419" s="17"/>
      <c r="CW419" s="17"/>
      <c r="CX419" s="17"/>
      <c r="CY419" s="17"/>
      <c r="CZ419" s="17"/>
      <c r="DA419" s="17"/>
      <c r="DB419" s="17"/>
      <c r="DC419" s="17"/>
      <c r="DD419" s="17"/>
      <c r="DE419" s="17"/>
      <c r="DF419" s="17"/>
      <c r="DG419" s="17"/>
      <c r="DH419" s="17"/>
      <c r="DI419" s="17"/>
      <c r="DJ419" s="17"/>
      <c r="DK419" s="17"/>
      <c r="DL419" s="17"/>
      <c r="DM419" s="17"/>
      <c r="DN419" s="17"/>
      <c r="DO419" s="17"/>
      <c r="DP419" s="17"/>
      <c r="DQ419" s="17"/>
      <c r="DR419" s="17"/>
      <c r="DS419" s="17"/>
      <c r="DT419" s="17"/>
      <c r="DU419" s="17"/>
      <c r="DV419" s="17"/>
      <c r="DW419" s="17"/>
      <c r="DX419" s="17"/>
      <c r="DY419" s="17"/>
      <c r="DZ419" s="17"/>
      <c r="EA419" s="17"/>
      <c r="EB419" s="17"/>
      <c r="EC419" s="17"/>
      <c r="ED419" s="17"/>
      <c r="EE419" s="17"/>
      <c r="EF419" s="17"/>
      <c r="EG419" s="17"/>
      <c r="EH419" s="17"/>
      <c r="EI419" s="17"/>
      <c r="EJ419" s="17"/>
      <c r="EK419" s="17"/>
      <c r="EL419" s="17"/>
      <c r="EM419" s="17"/>
      <c r="EN419" s="17"/>
      <c r="EO419" s="17"/>
      <c r="EP419" s="17"/>
      <c r="EQ419" s="17"/>
      <c r="ER419" s="17"/>
      <c r="ES419" s="17"/>
      <c r="ET419" s="17"/>
      <c r="EU419" s="17"/>
      <c r="EV419" s="17"/>
      <c r="EW419" s="17"/>
      <c r="EX419" s="17"/>
      <c r="EY419" s="17"/>
      <c r="EZ419" s="17"/>
      <c r="FA419" s="17"/>
      <c r="FB419" s="17"/>
      <c r="FC419" s="17"/>
      <c r="FD419" s="17"/>
      <c r="FE419" s="17"/>
      <c r="FF419" s="17"/>
      <c r="FG419" s="17"/>
      <c r="FH419" s="17"/>
      <c r="FI419" s="17"/>
      <c r="FJ419" s="17"/>
      <c r="FK419" s="17"/>
      <c r="FL419" s="17"/>
      <c r="FM419" s="17"/>
      <c r="FN419" s="17"/>
      <c r="FO419" s="17"/>
      <c r="FP419" s="17"/>
      <c r="FQ419" s="17"/>
      <c r="FR419" s="17"/>
      <c r="FS419" s="17"/>
      <c r="FT419" s="17"/>
      <c r="FU419" s="17"/>
      <c r="FV419" s="17"/>
      <c r="FW419" s="17"/>
      <c r="FX419" s="17"/>
      <c r="FY419" s="17"/>
      <c r="FZ419" s="17"/>
      <c r="GA419" s="17"/>
      <c r="GB419" s="17"/>
      <c r="GC419" s="17"/>
      <c r="GD419" s="17"/>
      <c r="GE419" s="17"/>
      <c r="GF419" s="17"/>
      <c r="GG419" s="17"/>
      <c r="GH419" s="17"/>
      <c r="GI419" s="17"/>
      <c r="GJ419" s="17"/>
      <c r="GK419" s="17"/>
      <c r="GL419" s="17"/>
      <c r="GM419" s="17"/>
      <c r="GN419" s="17"/>
    </row>
    <row r="420" spans="1:196" s="81" customFormat="1" x14ac:dyDescent="0.25">
      <c r="A420" s="114">
        <f>IF(F420&lt;&gt;"",1+MAX($A$7:A419),"")</f>
        <v>309</v>
      </c>
      <c r="B420" s="239"/>
      <c r="C420" s="75"/>
      <c r="D420" s="75"/>
      <c r="E420" s="98" t="s">
        <v>416</v>
      </c>
      <c r="F420" s="68">
        <v>1</v>
      </c>
      <c r="G420" s="65"/>
      <c r="H420" s="68" t="s">
        <v>35</v>
      </c>
      <c r="I420" s="69">
        <v>0</v>
      </c>
      <c r="J420" s="70">
        <f t="shared" si="235"/>
        <v>1</v>
      </c>
      <c r="K420" s="71"/>
      <c r="L420" s="71">
        <f t="shared" si="236"/>
        <v>0</v>
      </c>
      <c r="M420" s="71"/>
      <c r="N420" s="41">
        <f t="shared" si="237"/>
        <v>0</v>
      </c>
      <c r="O420" s="71"/>
      <c r="P420" s="71">
        <f t="shared" si="238"/>
        <v>0</v>
      </c>
      <c r="Q420" s="72">
        <f t="shared" si="239"/>
        <v>0</v>
      </c>
      <c r="R420" s="73"/>
      <c r="S420" s="65"/>
      <c r="T420" s="65"/>
      <c r="U420" s="65"/>
      <c r="V420" s="65"/>
      <c r="W420" s="65"/>
      <c r="X420" s="65"/>
      <c r="Y420" s="65"/>
      <c r="Z420" s="65"/>
      <c r="AA420" s="65"/>
      <c r="AB420" s="65"/>
      <c r="AC420" s="65"/>
      <c r="AD420" s="65"/>
      <c r="AE420" s="65"/>
      <c r="AF420" s="65"/>
      <c r="AG420" s="65"/>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c r="BO420" s="17"/>
      <c r="BP420" s="17"/>
      <c r="BQ420" s="17"/>
      <c r="BR420" s="17"/>
      <c r="BS420" s="17"/>
      <c r="BT420" s="17"/>
      <c r="BU420" s="17"/>
      <c r="BV420" s="17"/>
      <c r="BW420" s="17"/>
      <c r="BX420" s="17"/>
      <c r="BY420" s="17"/>
      <c r="BZ420" s="17"/>
      <c r="CA420" s="17"/>
      <c r="CB420" s="17"/>
      <c r="CC420" s="17"/>
      <c r="CD420" s="17"/>
      <c r="CE420" s="17"/>
      <c r="CF420" s="17"/>
      <c r="CG420" s="17"/>
      <c r="CH420" s="17"/>
      <c r="CI420" s="17"/>
      <c r="CJ420" s="17"/>
      <c r="CK420" s="17"/>
      <c r="CL420" s="17"/>
      <c r="CM420" s="17"/>
      <c r="CN420" s="17"/>
      <c r="CO420" s="17"/>
      <c r="CP420" s="17"/>
      <c r="CQ420" s="17"/>
      <c r="CR420" s="17"/>
      <c r="CS420" s="17"/>
      <c r="CT420" s="17"/>
      <c r="CU420" s="17"/>
      <c r="CV420" s="17"/>
      <c r="CW420" s="17"/>
      <c r="CX420" s="17"/>
      <c r="CY420" s="17"/>
      <c r="CZ420" s="17"/>
      <c r="DA420" s="17"/>
      <c r="DB420" s="17"/>
      <c r="DC420" s="17"/>
      <c r="DD420" s="17"/>
      <c r="DE420" s="17"/>
      <c r="DF420" s="17"/>
      <c r="DG420" s="17"/>
      <c r="DH420" s="17"/>
      <c r="DI420" s="17"/>
      <c r="DJ420" s="17"/>
      <c r="DK420" s="17"/>
      <c r="DL420" s="17"/>
      <c r="DM420" s="17"/>
      <c r="DN420" s="17"/>
      <c r="DO420" s="17"/>
      <c r="DP420" s="17"/>
      <c r="DQ420" s="17"/>
      <c r="DR420" s="17"/>
      <c r="DS420" s="17"/>
      <c r="DT420" s="17"/>
      <c r="DU420" s="17"/>
      <c r="DV420" s="17"/>
      <c r="DW420" s="17"/>
      <c r="DX420" s="17"/>
      <c r="DY420" s="17"/>
      <c r="DZ420" s="17"/>
      <c r="EA420" s="17"/>
      <c r="EB420" s="17"/>
      <c r="EC420" s="17"/>
      <c r="ED420" s="17"/>
      <c r="EE420" s="17"/>
      <c r="EF420" s="17"/>
      <c r="EG420" s="17"/>
      <c r="EH420" s="17"/>
      <c r="EI420" s="17"/>
      <c r="EJ420" s="17"/>
      <c r="EK420" s="17"/>
      <c r="EL420" s="17"/>
      <c r="EM420" s="17"/>
      <c r="EN420" s="17"/>
      <c r="EO420" s="17"/>
      <c r="EP420" s="17"/>
      <c r="EQ420" s="17"/>
      <c r="ER420" s="17"/>
      <c r="ES420" s="17"/>
      <c r="ET420" s="17"/>
      <c r="EU420" s="17"/>
      <c r="EV420" s="17"/>
      <c r="EW420" s="17"/>
      <c r="EX420" s="17"/>
      <c r="EY420" s="17"/>
      <c r="EZ420" s="17"/>
      <c r="FA420" s="17"/>
      <c r="FB420" s="17"/>
      <c r="FC420" s="17"/>
      <c r="FD420" s="17"/>
      <c r="FE420" s="17"/>
      <c r="FF420" s="17"/>
      <c r="FG420" s="17"/>
      <c r="FH420" s="17"/>
      <c r="FI420" s="17"/>
      <c r="FJ420" s="17"/>
      <c r="FK420" s="17"/>
      <c r="FL420" s="17"/>
      <c r="FM420" s="17"/>
      <c r="FN420" s="17"/>
      <c r="FO420" s="17"/>
      <c r="FP420" s="17"/>
      <c r="FQ420" s="17"/>
      <c r="FR420" s="17"/>
      <c r="FS420" s="17"/>
      <c r="FT420" s="17"/>
      <c r="FU420" s="17"/>
      <c r="FV420" s="17"/>
      <c r="FW420" s="17"/>
      <c r="FX420" s="17"/>
      <c r="FY420" s="17"/>
      <c r="FZ420" s="17"/>
      <c r="GA420" s="17"/>
      <c r="GB420" s="17"/>
      <c r="GC420" s="17"/>
      <c r="GD420" s="17"/>
      <c r="GE420" s="17"/>
      <c r="GF420" s="17"/>
      <c r="GG420" s="17"/>
      <c r="GH420" s="17"/>
      <c r="GI420" s="17"/>
      <c r="GJ420" s="17"/>
      <c r="GK420" s="17"/>
      <c r="GL420" s="17"/>
      <c r="GM420" s="17"/>
      <c r="GN420" s="17"/>
    </row>
    <row r="421" spans="1:196" s="81" customFormat="1" x14ac:dyDescent="0.25">
      <c r="A421" s="114">
        <f>IF(F421&lt;&gt;"",1+MAX($A$7:A420),"")</f>
        <v>310</v>
      </c>
      <c r="B421" s="239"/>
      <c r="C421" s="75"/>
      <c r="D421" s="75"/>
      <c r="E421" s="98" t="s">
        <v>417</v>
      </c>
      <c r="F421" s="68">
        <v>2</v>
      </c>
      <c r="G421" s="83"/>
      <c r="H421" s="68" t="s">
        <v>35</v>
      </c>
      <c r="I421" s="69">
        <v>0</v>
      </c>
      <c r="J421" s="70">
        <f t="shared" si="235"/>
        <v>2</v>
      </c>
      <c r="K421" s="71"/>
      <c r="L421" s="71">
        <f t="shared" si="236"/>
        <v>0</v>
      </c>
      <c r="M421" s="71"/>
      <c r="N421" s="41">
        <f t="shared" si="237"/>
        <v>0</v>
      </c>
      <c r="O421" s="71"/>
      <c r="P421" s="71">
        <f t="shared" si="238"/>
        <v>0</v>
      </c>
      <c r="Q421" s="72">
        <f t="shared" si="239"/>
        <v>0</v>
      </c>
      <c r="R421" s="73"/>
      <c r="S421" s="82"/>
      <c r="T421" s="83"/>
      <c r="U421" s="83"/>
      <c r="V421" s="84"/>
      <c r="W421" s="85"/>
      <c r="X421" s="86"/>
      <c r="Y421" s="86"/>
      <c r="Z421" s="86"/>
      <c r="AA421" s="86"/>
      <c r="AB421" s="87"/>
      <c r="AC421" s="88"/>
      <c r="AD421" s="65"/>
      <c r="AE421" s="65"/>
      <c r="AF421" s="65"/>
      <c r="AG421" s="65"/>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c r="BQ421" s="17"/>
      <c r="BR421" s="17"/>
      <c r="BS421" s="17"/>
      <c r="BT421" s="17"/>
      <c r="BU421" s="17"/>
      <c r="BV421" s="17"/>
      <c r="BW421" s="17"/>
      <c r="BX421" s="17"/>
      <c r="BY421" s="17"/>
      <c r="BZ421" s="17"/>
      <c r="CA421" s="17"/>
      <c r="CB421" s="17"/>
      <c r="CC421" s="17"/>
      <c r="CD421" s="17"/>
      <c r="CE421" s="17"/>
      <c r="CF421" s="17"/>
      <c r="CG421" s="17"/>
      <c r="CH421" s="17"/>
      <c r="CI421" s="17"/>
      <c r="CJ421" s="17"/>
      <c r="CK421" s="17"/>
      <c r="CL421" s="17"/>
      <c r="CM421" s="17"/>
      <c r="CN421" s="17"/>
      <c r="CO421" s="17"/>
      <c r="CP421" s="17"/>
      <c r="CQ421" s="17"/>
      <c r="CR421" s="17"/>
      <c r="CS421" s="17"/>
      <c r="CT421" s="17"/>
      <c r="CU421" s="17"/>
      <c r="CV421" s="17"/>
      <c r="CW421" s="17"/>
      <c r="CX421" s="17"/>
      <c r="CY421" s="17"/>
      <c r="CZ421" s="17"/>
      <c r="DA421" s="17"/>
      <c r="DB421" s="17"/>
      <c r="DC421" s="17"/>
      <c r="DD421" s="17"/>
      <c r="DE421" s="17"/>
      <c r="DF421" s="17"/>
      <c r="DG421" s="17"/>
      <c r="DH421" s="17"/>
      <c r="DI421" s="17"/>
      <c r="DJ421" s="17"/>
      <c r="DK421" s="17"/>
      <c r="DL421" s="17"/>
      <c r="DM421" s="17"/>
      <c r="DN421" s="17"/>
      <c r="DO421" s="17"/>
      <c r="DP421" s="17"/>
      <c r="DQ421" s="17"/>
      <c r="DR421" s="17"/>
      <c r="DS421" s="17"/>
      <c r="DT421" s="17"/>
      <c r="DU421" s="17"/>
      <c r="DV421" s="17"/>
      <c r="DW421" s="17"/>
      <c r="DX421" s="17"/>
      <c r="DY421" s="17"/>
      <c r="DZ421" s="17"/>
      <c r="EA421" s="17"/>
      <c r="EB421" s="17"/>
      <c r="EC421" s="17"/>
      <c r="ED421" s="17"/>
      <c r="EE421" s="17"/>
      <c r="EF421" s="17"/>
      <c r="EG421" s="17"/>
      <c r="EH421" s="17"/>
      <c r="EI421" s="17"/>
      <c r="EJ421" s="17"/>
      <c r="EK421" s="17"/>
      <c r="EL421" s="17"/>
      <c r="EM421" s="17"/>
      <c r="EN421" s="17"/>
      <c r="EO421" s="17"/>
      <c r="EP421" s="17"/>
      <c r="EQ421" s="17"/>
      <c r="ER421" s="17"/>
      <c r="ES421" s="17"/>
      <c r="ET421" s="17"/>
      <c r="EU421" s="17"/>
      <c r="EV421" s="17"/>
      <c r="EW421" s="17"/>
      <c r="EX421" s="17"/>
      <c r="EY421" s="17"/>
      <c r="EZ421" s="17"/>
      <c r="FA421" s="17"/>
      <c r="FB421" s="17"/>
      <c r="FC421" s="17"/>
      <c r="FD421" s="17"/>
      <c r="FE421" s="17"/>
      <c r="FF421" s="17"/>
      <c r="FG421" s="17"/>
      <c r="FH421" s="17"/>
      <c r="FI421" s="17"/>
      <c r="FJ421" s="17"/>
      <c r="FK421" s="17"/>
      <c r="FL421" s="17"/>
      <c r="FM421" s="17"/>
      <c r="FN421" s="17"/>
      <c r="FO421" s="17"/>
      <c r="FP421" s="17"/>
      <c r="FQ421" s="17"/>
      <c r="FR421" s="17"/>
      <c r="FS421" s="17"/>
      <c r="FT421" s="17"/>
      <c r="FU421" s="17"/>
      <c r="FV421" s="17"/>
      <c r="FW421" s="17"/>
      <c r="FX421" s="17"/>
      <c r="FY421" s="17"/>
      <c r="FZ421" s="17"/>
      <c r="GA421" s="17"/>
      <c r="GB421" s="17"/>
      <c r="GC421" s="17"/>
      <c r="GD421" s="17"/>
      <c r="GE421" s="17"/>
      <c r="GF421" s="17"/>
      <c r="GG421" s="17"/>
      <c r="GH421" s="17"/>
      <c r="GI421" s="17"/>
      <c r="GJ421" s="17"/>
      <c r="GK421" s="17"/>
      <c r="GL421" s="17"/>
      <c r="GM421" s="17"/>
      <c r="GN421" s="17"/>
    </row>
    <row r="422" spans="1:196" s="17" customFormat="1" x14ac:dyDescent="0.25">
      <c r="A422" s="114">
        <f>IF(F422&lt;&gt;"",1+MAX($A$7:A421),"")</f>
        <v>311</v>
      </c>
      <c r="B422" s="239"/>
      <c r="C422" s="67"/>
      <c r="D422" s="67"/>
      <c r="E422" s="98" t="s">
        <v>418</v>
      </c>
      <c r="F422" s="68">
        <v>2</v>
      </c>
      <c r="G422" s="65"/>
      <c r="H422" s="68" t="s">
        <v>35</v>
      </c>
      <c r="I422" s="69">
        <v>0</v>
      </c>
      <c r="J422" s="70">
        <f t="shared" si="235"/>
        <v>2</v>
      </c>
      <c r="K422" s="71"/>
      <c r="L422" s="71">
        <f t="shared" si="236"/>
        <v>0</v>
      </c>
      <c r="M422" s="71"/>
      <c r="N422" s="41">
        <f t="shared" si="237"/>
        <v>0</v>
      </c>
      <c r="O422" s="71"/>
      <c r="P422" s="71">
        <f t="shared" si="238"/>
        <v>0</v>
      </c>
      <c r="Q422" s="72">
        <f t="shared" si="239"/>
        <v>0</v>
      </c>
      <c r="R422" s="73"/>
      <c r="S422" s="65"/>
      <c r="T422" s="65"/>
      <c r="U422" s="65"/>
      <c r="V422" s="65"/>
      <c r="W422" s="65"/>
      <c r="X422" s="65"/>
      <c r="Y422" s="65"/>
      <c r="Z422" s="65"/>
      <c r="AA422" s="65"/>
      <c r="AB422" s="65"/>
      <c r="AC422" s="65"/>
      <c r="AD422" s="65"/>
      <c r="AE422" s="65"/>
      <c r="AF422" s="65"/>
      <c r="AG422" s="65"/>
    </row>
    <row r="423" spans="1:196" s="81" customFormat="1" x14ac:dyDescent="0.25">
      <c r="A423" s="114">
        <f>IF(F423&lt;&gt;"",1+MAX($A$7:A422),"")</f>
        <v>312</v>
      </c>
      <c r="B423" s="239"/>
      <c r="C423" s="75"/>
      <c r="D423" s="75"/>
      <c r="E423" s="98" t="s">
        <v>419</v>
      </c>
      <c r="F423" s="68">
        <v>2</v>
      </c>
      <c r="G423" s="65"/>
      <c r="H423" s="68" t="s">
        <v>35</v>
      </c>
      <c r="I423" s="69">
        <v>0</v>
      </c>
      <c r="J423" s="70">
        <f t="shared" si="235"/>
        <v>2</v>
      </c>
      <c r="K423" s="71"/>
      <c r="L423" s="71">
        <f t="shared" si="236"/>
        <v>0</v>
      </c>
      <c r="M423" s="71"/>
      <c r="N423" s="41">
        <f t="shared" si="237"/>
        <v>0</v>
      </c>
      <c r="O423" s="71"/>
      <c r="P423" s="71">
        <f t="shared" si="238"/>
        <v>0</v>
      </c>
      <c r="Q423" s="72">
        <f t="shared" si="239"/>
        <v>0</v>
      </c>
      <c r="R423" s="73"/>
      <c r="S423" s="65"/>
      <c r="T423" s="65"/>
      <c r="U423" s="65"/>
      <c r="V423" s="65"/>
      <c r="W423" s="65"/>
      <c r="X423" s="65"/>
      <c r="Y423" s="65"/>
      <c r="Z423" s="65"/>
      <c r="AA423" s="65"/>
      <c r="AB423" s="65"/>
      <c r="AC423" s="65"/>
      <c r="AD423" s="65"/>
      <c r="AE423" s="65"/>
      <c r="AF423" s="65"/>
      <c r="AG423" s="65"/>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c r="BM423" s="17"/>
      <c r="BN423" s="17"/>
      <c r="BO423" s="17"/>
      <c r="BP423" s="17"/>
      <c r="BQ423" s="17"/>
      <c r="BR423" s="17"/>
      <c r="BS423" s="17"/>
      <c r="BT423" s="17"/>
      <c r="BU423" s="17"/>
      <c r="BV423" s="17"/>
      <c r="BW423" s="17"/>
      <c r="BX423" s="17"/>
      <c r="BY423" s="17"/>
      <c r="BZ423" s="17"/>
      <c r="CA423" s="17"/>
      <c r="CB423" s="17"/>
      <c r="CC423" s="17"/>
      <c r="CD423" s="17"/>
      <c r="CE423" s="17"/>
      <c r="CF423" s="17"/>
      <c r="CG423" s="17"/>
      <c r="CH423" s="17"/>
      <c r="CI423" s="17"/>
      <c r="CJ423" s="17"/>
      <c r="CK423" s="17"/>
      <c r="CL423" s="17"/>
      <c r="CM423" s="17"/>
      <c r="CN423" s="17"/>
      <c r="CO423" s="17"/>
      <c r="CP423" s="17"/>
      <c r="CQ423" s="17"/>
      <c r="CR423" s="17"/>
      <c r="CS423" s="17"/>
      <c r="CT423" s="17"/>
      <c r="CU423" s="17"/>
      <c r="CV423" s="17"/>
      <c r="CW423" s="17"/>
      <c r="CX423" s="17"/>
      <c r="CY423" s="17"/>
      <c r="CZ423" s="17"/>
      <c r="DA423" s="17"/>
      <c r="DB423" s="17"/>
      <c r="DC423" s="17"/>
      <c r="DD423" s="17"/>
      <c r="DE423" s="17"/>
      <c r="DF423" s="17"/>
      <c r="DG423" s="17"/>
      <c r="DH423" s="17"/>
      <c r="DI423" s="17"/>
      <c r="DJ423" s="17"/>
      <c r="DK423" s="17"/>
      <c r="DL423" s="17"/>
      <c r="DM423" s="17"/>
      <c r="DN423" s="17"/>
      <c r="DO423" s="17"/>
      <c r="DP423" s="17"/>
      <c r="DQ423" s="17"/>
      <c r="DR423" s="17"/>
      <c r="DS423" s="17"/>
      <c r="DT423" s="17"/>
      <c r="DU423" s="17"/>
      <c r="DV423" s="17"/>
      <c r="DW423" s="17"/>
      <c r="DX423" s="17"/>
      <c r="DY423" s="17"/>
      <c r="DZ423" s="17"/>
      <c r="EA423" s="17"/>
      <c r="EB423" s="17"/>
      <c r="EC423" s="17"/>
      <c r="ED423" s="17"/>
      <c r="EE423" s="17"/>
      <c r="EF423" s="17"/>
      <c r="EG423" s="17"/>
      <c r="EH423" s="17"/>
      <c r="EI423" s="17"/>
      <c r="EJ423" s="17"/>
      <c r="EK423" s="17"/>
      <c r="EL423" s="17"/>
      <c r="EM423" s="17"/>
      <c r="EN423" s="17"/>
      <c r="EO423" s="17"/>
      <c r="EP423" s="17"/>
      <c r="EQ423" s="17"/>
      <c r="ER423" s="17"/>
      <c r="ES423" s="17"/>
      <c r="ET423" s="17"/>
      <c r="EU423" s="17"/>
      <c r="EV423" s="17"/>
      <c r="EW423" s="17"/>
      <c r="EX423" s="17"/>
      <c r="EY423" s="17"/>
      <c r="EZ423" s="17"/>
      <c r="FA423" s="17"/>
      <c r="FB423" s="17"/>
      <c r="FC423" s="17"/>
      <c r="FD423" s="17"/>
      <c r="FE423" s="17"/>
      <c r="FF423" s="17"/>
      <c r="FG423" s="17"/>
      <c r="FH423" s="17"/>
      <c r="FI423" s="17"/>
      <c r="FJ423" s="17"/>
      <c r="FK423" s="17"/>
      <c r="FL423" s="17"/>
      <c r="FM423" s="17"/>
      <c r="FN423" s="17"/>
      <c r="FO423" s="17"/>
      <c r="FP423" s="17"/>
      <c r="FQ423" s="17"/>
      <c r="FR423" s="17"/>
      <c r="FS423" s="17"/>
      <c r="FT423" s="17"/>
      <c r="FU423" s="17"/>
      <c r="FV423" s="17"/>
      <c r="FW423" s="17"/>
      <c r="FX423" s="17"/>
      <c r="FY423" s="17"/>
      <c r="FZ423" s="17"/>
      <c r="GA423" s="17"/>
      <c r="GB423" s="17"/>
      <c r="GC423" s="17"/>
      <c r="GD423" s="17"/>
      <c r="GE423" s="17"/>
      <c r="GF423" s="17"/>
      <c r="GG423" s="17"/>
      <c r="GH423" s="17"/>
      <c r="GI423" s="17"/>
      <c r="GJ423" s="17"/>
      <c r="GK423" s="17"/>
      <c r="GL423" s="17"/>
      <c r="GM423" s="17"/>
      <c r="GN423" s="17"/>
    </row>
    <row r="424" spans="1:196" s="81" customFormat="1" x14ac:dyDescent="0.25">
      <c r="A424" s="114">
        <f>IF(F424&lt;&gt;"",1+MAX($A$7:A423),"")</f>
        <v>313</v>
      </c>
      <c r="B424" s="239"/>
      <c r="C424" s="75"/>
      <c r="D424" s="75"/>
      <c r="E424" s="98" t="s">
        <v>420</v>
      </c>
      <c r="F424" s="68">
        <v>2</v>
      </c>
      <c r="G424" s="65"/>
      <c r="H424" s="68" t="s">
        <v>35</v>
      </c>
      <c r="I424" s="69">
        <v>0</v>
      </c>
      <c r="J424" s="70">
        <f t="shared" si="235"/>
        <v>2</v>
      </c>
      <c r="K424" s="71"/>
      <c r="L424" s="71">
        <f t="shared" si="236"/>
        <v>0</v>
      </c>
      <c r="M424" s="71"/>
      <c r="N424" s="41">
        <f t="shared" si="237"/>
        <v>0</v>
      </c>
      <c r="O424" s="71"/>
      <c r="P424" s="71">
        <f t="shared" si="238"/>
        <v>0</v>
      </c>
      <c r="Q424" s="72">
        <f t="shared" si="239"/>
        <v>0</v>
      </c>
      <c r="R424" s="73"/>
      <c r="S424" s="65"/>
      <c r="T424" s="65"/>
      <c r="U424" s="65"/>
      <c r="V424" s="65"/>
      <c r="W424" s="65"/>
      <c r="X424" s="65"/>
      <c r="Y424" s="65"/>
      <c r="Z424" s="65"/>
      <c r="AA424" s="65"/>
      <c r="AB424" s="65"/>
      <c r="AC424" s="65"/>
      <c r="AD424" s="65"/>
      <c r="AE424" s="65"/>
      <c r="AF424" s="65"/>
      <c r="AG424" s="65"/>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c r="BM424" s="17"/>
      <c r="BN424" s="17"/>
      <c r="BO424" s="17"/>
      <c r="BP424" s="17"/>
      <c r="BQ424" s="17"/>
      <c r="BR424" s="17"/>
      <c r="BS424" s="17"/>
      <c r="BT424" s="17"/>
      <c r="BU424" s="17"/>
      <c r="BV424" s="17"/>
      <c r="BW424" s="17"/>
      <c r="BX424" s="17"/>
      <c r="BY424" s="17"/>
      <c r="BZ424" s="17"/>
      <c r="CA424" s="17"/>
      <c r="CB424" s="17"/>
      <c r="CC424" s="17"/>
      <c r="CD424" s="17"/>
      <c r="CE424" s="17"/>
      <c r="CF424" s="17"/>
      <c r="CG424" s="17"/>
      <c r="CH424" s="17"/>
      <c r="CI424" s="17"/>
      <c r="CJ424" s="17"/>
      <c r="CK424" s="17"/>
      <c r="CL424" s="17"/>
      <c r="CM424" s="17"/>
      <c r="CN424" s="17"/>
      <c r="CO424" s="17"/>
      <c r="CP424" s="17"/>
      <c r="CQ424" s="17"/>
      <c r="CR424" s="17"/>
      <c r="CS424" s="17"/>
      <c r="CT424" s="17"/>
      <c r="CU424" s="17"/>
      <c r="CV424" s="17"/>
      <c r="CW424" s="17"/>
      <c r="CX424" s="17"/>
      <c r="CY424" s="17"/>
      <c r="CZ424" s="17"/>
      <c r="DA424" s="17"/>
      <c r="DB424" s="17"/>
      <c r="DC424" s="17"/>
      <c r="DD424" s="17"/>
      <c r="DE424" s="17"/>
      <c r="DF424" s="17"/>
      <c r="DG424" s="17"/>
      <c r="DH424" s="17"/>
      <c r="DI424" s="17"/>
      <c r="DJ424" s="17"/>
      <c r="DK424" s="17"/>
      <c r="DL424" s="17"/>
      <c r="DM424" s="17"/>
      <c r="DN424" s="17"/>
      <c r="DO424" s="17"/>
      <c r="DP424" s="17"/>
      <c r="DQ424" s="17"/>
      <c r="DR424" s="17"/>
      <c r="DS424" s="17"/>
      <c r="DT424" s="17"/>
      <c r="DU424" s="17"/>
      <c r="DV424" s="17"/>
      <c r="DW424" s="17"/>
      <c r="DX424" s="17"/>
      <c r="DY424" s="17"/>
      <c r="DZ424" s="17"/>
      <c r="EA424" s="17"/>
      <c r="EB424" s="17"/>
      <c r="EC424" s="17"/>
      <c r="ED424" s="17"/>
      <c r="EE424" s="17"/>
      <c r="EF424" s="17"/>
      <c r="EG424" s="17"/>
      <c r="EH424" s="17"/>
      <c r="EI424" s="17"/>
      <c r="EJ424" s="17"/>
      <c r="EK424" s="17"/>
      <c r="EL424" s="17"/>
      <c r="EM424" s="17"/>
      <c r="EN424" s="17"/>
      <c r="EO424" s="17"/>
      <c r="EP424" s="17"/>
      <c r="EQ424" s="17"/>
      <c r="ER424" s="17"/>
      <c r="ES424" s="17"/>
      <c r="ET424" s="17"/>
      <c r="EU424" s="17"/>
      <c r="EV424" s="17"/>
      <c r="EW424" s="17"/>
      <c r="EX424" s="17"/>
      <c r="EY424" s="17"/>
      <c r="EZ424" s="17"/>
      <c r="FA424" s="17"/>
      <c r="FB424" s="17"/>
      <c r="FC424" s="17"/>
      <c r="FD424" s="17"/>
      <c r="FE424" s="17"/>
      <c r="FF424" s="17"/>
      <c r="FG424" s="17"/>
      <c r="FH424" s="17"/>
      <c r="FI424" s="17"/>
      <c r="FJ424" s="17"/>
      <c r="FK424" s="17"/>
      <c r="FL424" s="17"/>
      <c r="FM424" s="17"/>
      <c r="FN424" s="17"/>
      <c r="FO424" s="17"/>
      <c r="FP424" s="17"/>
      <c r="FQ424" s="17"/>
      <c r="FR424" s="17"/>
      <c r="FS424" s="17"/>
      <c r="FT424" s="17"/>
      <c r="FU424" s="17"/>
      <c r="FV424" s="17"/>
      <c r="FW424" s="17"/>
      <c r="FX424" s="17"/>
      <c r="FY424" s="17"/>
      <c r="FZ424" s="17"/>
      <c r="GA424" s="17"/>
      <c r="GB424" s="17"/>
      <c r="GC424" s="17"/>
      <c r="GD424" s="17"/>
      <c r="GE424" s="17"/>
      <c r="GF424" s="17"/>
      <c r="GG424" s="17"/>
      <c r="GH424" s="17"/>
      <c r="GI424" s="17"/>
      <c r="GJ424" s="17"/>
      <c r="GK424" s="17"/>
      <c r="GL424" s="17"/>
      <c r="GM424" s="17"/>
      <c r="GN424" s="17"/>
    </row>
    <row r="425" spans="1:196" s="81" customFormat="1" x14ac:dyDescent="0.25">
      <c r="A425" s="114">
        <f>IF(F425&lt;&gt;"",1+MAX($A$7:A424),"")</f>
        <v>314</v>
      </c>
      <c r="B425" s="239"/>
      <c r="C425" s="75"/>
      <c r="D425" s="75"/>
      <c r="E425" s="98" t="s">
        <v>421</v>
      </c>
      <c r="F425" s="68">
        <v>1</v>
      </c>
      <c r="G425" s="83"/>
      <c r="H425" s="68" t="s">
        <v>35</v>
      </c>
      <c r="I425" s="69">
        <v>0</v>
      </c>
      <c r="J425" s="70">
        <f t="shared" si="235"/>
        <v>1</v>
      </c>
      <c r="K425" s="71"/>
      <c r="L425" s="71">
        <f t="shared" si="236"/>
        <v>0</v>
      </c>
      <c r="M425" s="71"/>
      <c r="N425" s="41">
        <f t="shared" si="237"/>
        <v>0</v>
      </c>
      <c r="O425" s="71"/>
      <c r="P425" s="71">
        <f t="shared" si="238"/>
        <v>0</v>
      </c>
      <c r="Q425" s="72">
        <f t="shared" si="239"/>
        <v>0</v>
      </c>
      <c r="R425" s="73"/>
      <c r="S425" s="82"/>
      <c r="T425" s="83"/>
      <c r="U425" s="83"/>
      <c r="V425" s="84"/>
      <c r="W425" s="85"/>
      <c r="X425" s="86"/>
      <c r="Y425" s="86"/>
      <c r="Z425" s="86"/>
      <c r="AA425" s="86"/>
      <c r="AB425" s="87"/>
      <c r="AC425" s="88"/>
      <c r="AD425" s="65"/>
      <c r="AE425" s="65"/>
      <c r="AF425" s="65"/>
      <c r="AG425" s="65"/>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c r="BM425" s="17"/>
      <c r="BN425" s="17"/>
      <c r="BO425" s="17"/>
      <c r="BP425" s="17"/>
      <c r="BQ425" s="17"/>
      <c r="BR425" s="17"/>
      <c r="BS425" s="17"/>
      <c r="BT425" s="17"/>
      <c r="BU425" s="17"/>
      <c r="BV425" s="17"/>
      <c r="BW425" s="17"/>
      <c r="BX425" s="17"/>
      <c r="BY425" s="17"/>
      <c r="BZ425" s="17"/>
      <c r="CA425" s="17"/>
      <c r="CB425" s="17"/>
      <c r="CC425" s="17"/>
      <c r="CD425" s="17"/>
      <c r="CE425" s="17"/>
      <c r="CF425" s="17"/>
      <c r="CG425" s="17"/>
      <c r="CH425" s="17"/>
      <c r="CI425" s="17"/>
      <c r="CJ425" s="17"/>
      <c r="CK425" s="17"/>
      <c r="CL425" s="17"/>
      <c r="CM425" s="17"/>
      <c r="CN425" s="17"/>
      <c r="CO425" s="17"/>
      <c r="CP425" s="17"/>
      <c r="CQ425" s="17"/>
      <c r="CR425" s="17"/>
      <c r="CS425" s="17"/>
      <c r="CT425" s="17"/>
      <c r="CU425" s="17"/>
      <c r="CV425" s="17"/>
      <c r="CW425" s="17"/>
      <c r="CX425" s="17"/>
      <c r="CY425" s="17"/>
      <c r="CZ425" s="17"/>
      <c r="DA425" s="17"/>
      <c r="DB425" s="17"/>
      <c r="DC425" s="17"/>
      <c r="DD425" s="17"/>
      <c r="DE425" s="17"/>
      <c r="DF425" s="17"/>
      <c r="DG425" s="17"/>
      <c r="DH425" s="17"/>
      <c r="DI425" s="17"/>
      <c r="DJ425" s="17"/>
      <c r="DK425" s="17"/>
      <c r="DL425" s="17"/>
      <c r="DM425" s="17"/>
      <c r="DN425" s="17"/>
      <c r="DO425" s="17"/>
      <c r="DP425" s="17"/>
      <c r="DQ425" s="17"/>
      <c r="DR425" s="17"/>
      <c r="DS425" s="17"/>
      <c r="DT425" s="17"/>
      <c r="DU425" s="17"/>
      <c r="DV425" s="17"/>
      <c r="DW425" s="17"/>
      <c r="DX425" s="17"/>
      <c r="DY425" s="17"/>
      <c r="DZ425" s="17"/>
      <c r="EA425" s="17"/>
      <c r="EB425" s="17"/>
      <c r="EC425" s="17"/>
      <c r="ED425" s="17"/>
      <c r="EE425" s="17"/>
      <c r="EF425" s="17"/>
      <c r="EG425" s="17"/>
      <c r="EH425" s="17"/>
      <c r="EI425" s="17"/>
      <c r="EJ425" s="17"/>
      <c r="EK425" s="17"/>
      <c r="EL425" s="17"/>
      <c r="EM425" s="17"/>
      <c r="EN425" s="17"/>
      <c r="EO425" s="17"/>
      <c r="EP425" s="17"/>
      <c r="EQ425" s="17"/>
      <c r="ER425" s="17"/>
      <c r="ES425" s="17"/>
      <c r="ET425" s="17"/>
      <c r="EU425" s="17"/>
      <c r="EV425" s="17"/>
      <c r="EW425" s="17"/>
      <c r="EX425" s="17"/>
      <c r="EY425" s="17"/>
      <c r="EZ425" s="17"/>
      <c r="FA425" s="17"/>
      <c r="FB425" s="17"/>
      <c r="FC425" s="17"/>
      <c r="FD425" s="17"/>
      <c r="FE425" s="17"/>
      <c r="FF425" s="17"/>
      <c r="FG425" s="17"/>
      <c r="FH425" s="17"/>
      <c r="FI425" s="17"/>
      <c r="FJ425" s="17"/>
      <c r="FK425" s="17"/>
      <c r="FL425" s="17"/>
      <c r="FM425" s="17"/>
      <c r="FN425" s="17"/>
      <c r="FO425" s="17"/>
      <c r="FP425" s="17"/>
      <c r="FQ425" s="17"/>
      <c r="FR425" s="17"/>
      <c r="FS425" s="17"/>
      <c r="FT425" s="17"/>
      <c r="FU425" s="17"/>
      <c r="FV425" s="17"/>
      <c r="FW425" s="17"/>
      <c r="FX425" s="17"/>
      <c r="FY425" s="17"/>
      <c r="FZ425" s="17"/>
      <c r="GA425" s="17"/>
      <c r="GB425" s="17"/>
      <c r="GC425" s="17"/>
      <c r="GD425" s="17"/>
      <c r="GE425" s="17"/>
      <c r="GF425" s="17"/>
      <c r="GG425" s="17"/>
      <c r="GH425" s="17"/>
      <c r="GI425" s="17"/>
      <c r="GJ425" s="17"/>
      <c r="GK425" s="17"/>
      <c r="GL425" s="17"/>
      <c r="GM425" s="17"/>
      <c r="GN425" s="17"/>
    </row>
    <row r="426" spans="1:196" s="17" customFormat="1" x14ac:dyDescent="0.25">
      <c r="A426" s="114">
        <f>IF(F426&lt;&gt;"",1+MAX($A$7:A425),"")</f>
        <v>315</v>
      </c>
      <c r="B426" s="239"/>
      <c r="C426" s="67"/>
      <c r="D426" s="67"/>
      <c r="E426" s="98" t="s">
        <v>422</v>
      </c>
      <c r="F426" s="68">
        <v>1</v>
      </c>
      <c r="G426" s="65"/>
      <c r="H426" s="68" t="s">
        <v>35</v>
      </c>
      <c r="I426" s="69">
        <v>0</v>
      </c>
      <c r="J426" s="70">
        <f t="shared" si="235"/>
        <v>1</v>
      </c>
      <c r="K426" s="71"/>
      <c r="L426" s="71">
        <f t="shared" si="236"/>
        <v>0</v>
      </c>
      <c r="M426" s="71"/>
      <c r="N426" s="41">
        <f t="shared" si="237"/>
        <v>0</v>
      </c>
      <c r="O426" s="71"/>
      <c r="P426" s="71">
        <f t="shared" si="238"/>
        <v>0</v>
      </c>
      <c r="Q426" s="72">
        <f t="shared" si="239"/>
        <v>0</v>
      </c>
      <c r="R426" s="73"/>
      <c r="S426" s="65"/>
      <c r="T426" s="65"/>
      <c r="U426" s="65"/>
      <c r="V426" s="65"/>
      <c r="W426" s="65"/>
      <c r="X426" s="65"/>
      <c r="Y426" s="65"/>
      <c r="Z426" s="65"/>
      <c r="AA426" s="65"/>
      <c r="AB426" s="65"/>
      <c r="AC426" s="65"/>
      <c r="AD426" s="65"/>
      <c r="AE426" s="65"/>
      <c r="AF426" s="65"/>
      <c r="AG426" s="65"/>
    </row>
    <row r="427" spans="1:196" s="81" customFormat="1" x14ac:dyDescent="0.25">
      <c r="A427" s="114">
        <f>IF(F427&lt;&gt;"",1+MAX($A$7:A426),"")</f>
        <v>316</v>
      </c>
      <c r="B427" s="239"/>
      <c r="C427" s="75"/>
      <c r="D427" s="75"/>
      <c r="E427" s="98" t="s">
        <v>423</v>
      </c>
      <c r="F427" s="68">
        <v>2</v>
      </c>
      <c r="G427" s="65"/>
      <c r="H427" s="68" t="s">
        <v>35</v>
      </c>
      <c r="I427" s="69">
        <v>0</v>
      </c>
      <c r="J427" s="70">
        <f t="shared" si="235"/>
        <v>2</v>
      </c>
      <c r="K427" s="71"/>
      <c r="L427" s="71">
        <f t="shared" si="236"/>
        <v>0</v>
      </c>
      <c r="M427" s="71"/>
      <c r="N427" s="41">
        <f t="shared" si="237"/>
        <v>0</v>
      </c>
      <c r="O427" s="71"/>
      <c r="P427" s="71">
        <f t="shared" si="238"/>
        <v>0</v>
      </c>
      <c r="Q427" s="72">
        <f t="shared" si="239"/>
        <v>0</v>
      </c>
      <c r="R427" s="73"/>
      <c r="S427" s="65"/>
      <c r="T427" s="65"/>
      <c r="U427" s="65"/>
      <c r="V427" s="65"/>
      <c r="W427" s="65"/>
      <c r="X427" s="65"/>
      <c r="Y427" s="65"/>
      <c r="Z427" s="65"/>
      <c r="AA427" s="65"/>
      <c r="AB427" s="65"/>
      <c r="AC427" s="65"/>
      <c r="AD427" s="65"/>
      <c r="AE427" s="65"/>
      <c r="AF427" s="65"/>
      <c r="AG427" s="65"/>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c r="BO427" s="17"/>
      <c r="BP427" s="17"/>
      <c r="BQ427" s="17"/>
      <c r="BR427" s="17"/>
      <c r="BS427" s="17"/>
      <c r="BT427" s="17"/>
      <c r="BU427" s="17"/>
      <c r="BV427" s="17"/>
      <c r="BW427" s="17"/>
      <c r="BX427" s="17"/>
      <c r="BY427" s="17"/>
      <c r="BZ427" s="17"/>
      <c r="CA427" s="17"/>
      <c r="CB427" s="17"/>
      <c r="CC427" s="17"/>
      <c r="CD427" s="17"/>
      <c r="CE427" s="17"/>
      <c r="CF427" s="17"/>
      <c r="CG427" s="17"/>
      <c r="CH427" s="17"/>
      <c r="CI427" s="17"/>
      <c r="CJ427" s="17"/>
      <c r="CK427" s="17"/>
      <c r="CL427" s="17"/>
      <c r="CM427" s="17"/>
      <c r="CN427" s="17"/>
      <c r="CO427" s="17"/>
      <c r="CP427" s="17"/>
      <c r="CQ427" s="17"/>
      <c r="CR427" s="17"/>
      <c r="CS427" s="17"/>
      <c r="CT427" s="17"/>
      <c r="CU427" s="17"/>
      <c r="CV427" s="17"/>
      <c r="CW427" s="17"/>
      <c r="CX427" s="17"/>
      <c r="CY427" s="17"/>
      <c r="CZ427" s="17"/>
      <c r="DA427" s="17"/>
      <c r="DB427" s="17"/>
      <c r="DC427" s="17"/>
      <c r="DD427" s="17"/>
      <c r="DE427" s="17"/>
      <c r="DF427" s="17"/>
      <c r="DG427" s="17"/>
      <c r="DH427" s="17"/>
      <c r="DI427" s="17"/>
      <c r="DJ427" s="17"/>
      <c r="DK427" s="17"/>
      <c r="DL427" s="17"/>
      <c r="DM427" s="17"/>
      <c r="DN427" s="17"/>
      <c r="DO427" s="17"/>
      <c r="DP427" s="17"/>
      <c r="DQ427" s="17"/>
      <c r="DR427" s="17"/>
      <c r="DS427" s="17"/>
      <c r="DT427" s="17"/>
      <c r="DU427" s="17"/>
      <c r="DV427" s="17"/>
      <c r="DW427" s="17"/>
      <c r="DX427" s="17"/>
      <c r="DY427" s="17"/>
      <c r="DZ427" s="17"/>
      <c r="EA427" s="17"/>
      <c r="EB427" s="17"/>
      <c r="EC427" s="17"/>
      <c r="ED427" s="17"/>
      <c r="EE427" s="17"/>
      <c r="EF427" s="17"/>
      <c r="EG427" s="17"/>
      <c r="EH427" s="17"/>
      <c r="EI427" s="17"/>
      <c r="EJ427" s="17"/>
      <c r="EK427" s="17"/>
      <c r="EL427" s="17"/>
      <c r="EM427" s="17"/>
      <c r="EN427" s="17"/>
      <c r="EO427" s="17"/>
      <c r="EP427" s="17"/>
      <c r="EQ427" s="17"/>
      <c r="ER427" s="17"/>
      <c r="ES427" s="17"/>
      <c r="ET427" s="17"/>
      <c r="EU427" s="17"/>
      <c r="EV427" s="17"/>
      <c r="EW427" s="17"/>
      <c r="EX427" s="17"/>
      <c r="EY427" s="17"/>
      <c r="EZ427" s="17"/>
      <c r="FA427" s="17"/>
      <c r="FB427" s="17"/>
      <c r="FC427" s="17"/>
      <c r="FD427" s="17"/>
      <c r="FE427" s="17"/>
      <c r="FF427" s="17"/>
      <c r="FG427" s="17"/>
      <c r="FH427" s="17"/>
      <c r="FI427" s="17"/>
      <c r="FJ427" s="17"/>
      <c r="FK427" s="17"/>
      <c r="FL427" s="17"/>
      <c r="FM427" s="17"/>
      <c r="FN427" s="17"/>
      <c r="FO427" s="17"/>
      <c r="FP427" s="17"/>
      <c r="FQ427" s="17"/>
      <c r="FR427" s="17"/>
      <c r="FS427" s="17"/>
      <c r="FT427" s="17"/>
      <c r="FU427" s="17"/>
      <c r="FV427" s="17"/>
      <c r="FW427" s="17"/>
      <c r="FX427" s="17"/>
      <c r="FY427" s="17"/>
      <c r="FZ427" s="17"/>
      <c r="GA427" s="17"/>
      <c r="GB427" s="17"/>
      <c r="GC427" s="17"/>
      <c r="GD427" s="17"/>
      <c r="GE427" s="17"/>
      <c r="GF427" s="17"/>
      <c r="GG427" s="17"/>
      <c r="GH427" s="17"/>
      <c r="GI427" s="17"/>
      <c r="GJ427" s="17"/>
      <c r="GK427" s="17"/>
      <c r="GL427" s="17"/>
      <c r="GM427" s="17"/>
      <c r="GN427" s="17"/>
    </row>
    <row r="428" spans="1:196" s="81" customFormat="1" x14ac:dyDescent="0.25">
      <c r="A428" s="114">
        <f>IF(F428&lt;&gt;"",1+MAX($A$7:A427),"")</f>
        <v>317</v>
      </c>
      <c r="B428" s="239"/>
      <c r="C428" s="75"/>
      <c r="D428" s="75"/>
      <c r="E428" s="98" t="s">
        <v>424</v>
      </c>
      <c r="F428" s="68">
        <v>1</v>
      </c>
      <c r="G428" s="65"/>
      <c r="H428" s="68" t="s">
        <v>35</v>
      </c>
      <c r="I428" s="69">
        <v>0</v>
      </c>
      <c r="J428" s="70">
        <f t="shared" si="235"/>
        <v>1</v>
      </c>
      <c r="K428" s="71"/>
      <c r="L428" s="71">
        <f t="shared" si="236"/>
        <v>0</v>
      </c>
      <c r="M428" s="71"/>
      <c r="N428" s="41">
        <f t="shared" si="237"/>
        <v>0</v>
      </c>
      <c r="O428" s="71"/>
      <c r="P428" s="71">
        <f t="shared" si="238"/>
        <v>0</v>
      </c>
      <c r="Q428" s="72">
        <f t="shared" si="239"/>
        <v>0</v>
      </c>
      <c r="R428" s="73"/>
      <c r="S428" s="65"/>
      <c r="T428" s="65"/>
      <c r="U428" s="65"/>
      <c r="V428" s="65"/>
      <c r="W428" s="65"/>
      <c r="X428" s="65"/>
      <c r="Y428" s="65"/>
      <c r="Z428" s="65"/>
      <c r="AA428" s="65"/>
      <c r="AB428" s="65"/>
      <c r="AC428" s="65"/>
      <c r="AD428" s="65"/>
      <c r="AE428" s="65"/>
      <c r="AF428" s="65"/>
      <c r="AG428" s="65"/>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c r="BO428" s="17"/>
      <c r="BP428" s="17"/>
      <c r="BQ428" s="17"/>
      <c r="BR428" s="17"/>
      <c r="BS428" s="17"/>
      <c r="BT428" s="17"/>
      <c r="BU428" s="17"/>
      <c r="BV428" s="17"/>
      <c r="BW428" s="17"/>
      <c r="BX428" s="17"/>
      <c r="BY428" s="17"/>
      <c r="BZ428" s="17"/>
      <c r="CA428" s="17"/>
      <c r="CB428" s="17"/>
      <c r="CC428" s="17"/>
      <c r="CD428" s="17"/>
      <c r="CE428" s="17"/>
      <c r="CF428" s="17"/>
      <c r="CG428" s="17"/>
      <c r="CH428" s="17"/>
      <c r="CI428" s="17"/>
      <c r="CJ428" s="17"/>
      <c r="CK428" s="17"/>
      <c r="CL428" s="17"/>
      <c r="CM428" s="17"/>
      <c r="CN428" s="17"/>
      <c r="CO428" s="17"/>
      <c r="CP428" s="17"/>
      <c r="CQ428" s="17"/>
      <c r="CR428" s="17"/>
      <c r="CS428" s="17"/>
      <c r="CT428" s="17"/>
      <c r="CU428" s="17"/>
      <c r="CV428" s="17"/>
      <c r="CW428" s="17"/>
      <c r="CX428" s="17"/>
      <c r="CY428" s="17"/>
      <c r="CZ428" s="17"/>
      <c r="DA428" s="17"/>
      <c r="DB428" s="17"/>
      <c r="DC428" s="17"/>
      <c r="DD428" s="17"/>
      <c r="DE428" s="17"/>
      <c r="DF428" s="17"/>
      <c r="DG428" s="17"/>
      <c r="DH428" s="17"/>
      <c r="DI428" s="17"/>
      <c r="DJ428" s="17"/>
      <c r="DK428" s="17"/>
      <c r="DL428" s="17"/>
      <c r="DM428" s="17"/>
      <c r="DN428" s="17"/>
      <c r="DO428" s="17"/>
      <c r="DP428" s="17"/>
      <c r="DQ428" s="17"/>
      <c r="DR428" s="17"/>
      <c r="DS428" s="17"/>
      <c r="DT428" s="17"/>
      <c r="DU428" s="17"/>
      <c r="DV428" s="17"/>
      <c r="DW428" s="17"/>
      <c r="DX428" s="17"/>
      <c r="DY428" s="17"/>
      <c r="DZ428" s="17"/>
      <c r="EA428" s="17"/>
      <c r="EB428" s="17"/>
      <c r="EC428" s="17"/>
      <c r="ED428" s="17"/>
      <c r="EE428" s="17"/>
      <c r="EF428" s="17"/>
      <c r="EG428" s="17"/>
      <c r="EH428" s="17"/>
      <c r="EI428" s="17"/>
      <c r="EJ428" s="17"/>
      <c r="EK428" s="17"/>
      <c r="EL428" s="17"/>
      <c r="EM428" s="17"/>
      <c r="EN428" s="17"/>
      <c r="EO428" s="17"/>
      <c r="EP428" s="17"/>
      <c r="EQ428" s="17"/>
      <c r="ER428" s="17"/>
      <c r="ES428" s="17"/>
      <c r="ET428" s="17"/>
      <c r="EU428" s="17"/>
      <c r="EV428" s="17"/>
      <c r="EW428" s="17"/>
      <c r="EX428" s="17"/>
      <c r="EY428" s="17"/>
      <c r="EZ428" s="17"/>
      <c r="FA428" s="17"/>
      <c r="FB428" s="17"/>
      <c r="FC428" s="17"/>
      <c r="FD428" s="17"/>
      <c r="FE428" s="17"/>
      <c r="FF428" s="17"/>
      <c r="FG428" s="17"/>
      <c r="FH428" s="17"/>
      <c r="FI428" s="17"/>
      <c r="FJ428" s="17"/>
      <c r="FK428" s="17"/>
      <c r="FL428" s="17"/>
      <c r="FM428" s="17"/>
      <c r="FN428" s="17"/>
      <c r="FO428" s="17"/>
      <c r="FP428" s="17"/>
      <c r="FQ428" s="17"/>
      <c r="FR428" s="17"/>
      <c r="FS428" s="17"/>
      <c r="FT428" s="17"/>
      <c r="FU428" s="17"/>
      <c r="FV428" s="17"/>
      <c r="FW428" s="17"/>
      <c r="FX428" s="17"/>
      <c r="FY428" s="17"/>
      <c r="FZ428" s="17"/>
      <c r="GA428" s="17"/>
      <c r="GB428" s="17"/>
      <c r="GC428" s="17"/>
      <c r="GD428" s="17"/>
      <c r="GE428" s="17"/>
      <c r="GF428" s="17"/>
      <c r="GG428" s="17"/>
      <c r="GH428" s="17"/>
      <c r="GI428" s="17"/>
      <c r="GJ428" s="17"/>
      <c r="GK428" s="17"/>
      <c r="GL428" s="17"/>
      <c r="GM428" s="17"/>
      <c r="GN428" s="17"/>
    </row>
    <row r="429" spans="1:196" s="81" customFormat="1" x14ac:dyDescent="0.25">
      <c r="A429" s="114">
        <f>IF(F429&lt;&gt;"",1+MAX($A$7:A428),"")</f>
        <v>318</v>
      </c>
      <c r="B429" s="239"/>
      <c r="C429" s="75"/>
      <c r="D429" s="75"/>
      <c r="E429" s="98" t="s">
        <v>425</v>
      </c>
      <c r="F429" s="68">
        <v>1</v>
      </c>
      <c r="G429" s="83"/>
      <c r="H429" s="68" t="s">
        <v>35</v>
      </c>
      <c r="I429" s="69">
        <v>0</v>
      </c>
      <c r="J429" s="70">
        <f t="shared" si="235"/>
        <v>1</v>
      </c>
      <c r="K429" s="71"/>
      <c r="L429" s="71">
        <f t="shared" si="236"/>
        <v>0</v>
      </c>
      <c r="M429" s="71"/>
      <c r="N429" s="41">
        <f t="shared" si="237"/>
        <v>0</v>
      </c>
      <c r="O429" s="71"/>
      <c r="P429" s="71">
        <f t="shared" si="238"/>
        <v>0</v>
      </c>
      <c r="Q429" s="72">
        <f t="shared" si="239"/>
        <v>0</v>
      </c>
      <c r="R429" s="73"/>
      <c r="S429" s="82"/>
      <c r="T429" s="83"/>
      <c r="U429" s="83"/>
      <c r="V429" s="84"/>
      <c r="W429" s="85"/>
      <c r="X429" s="86"/>
      <c r="Y429" s="86"/>
      <c r="Z429" s="86"/>
      <c r="AA429" s="86"/>
      <c r="AB429" s="87"/>
      <c r="AC429" s="88"/>
      <c r="AD429" s="65"/>
      <c r="AE429" s="65"/>
      <c r="AF429" s="65"/>
      <c r="AG429" s="65"/>
      <c r="AH429" s="17"/>
      <c r="AI429" s="17"/>
      <c r="AJ429" s="17"/>
      <c r="AK429" s="17"/>
      <c r="AL429" s="17"/>
      <c r="AM429" s="17"/>
      <c r="AN429" s="17"/>
      <c r="AO429" s="17"/>
      <c r="AP429" s="17"/>
      <c r="AQ429" s="17"/>
      <c r="AR429" s="17"/>
      <c r="AS429" s="17"/>
      <c r="AT429" s="17"/>
      <c r="AU429" s="17"/>
      <c r="AV429" s="17"/>
      <c r="AW429" s="17"/>
      <c r="AX429" s="17"/>
      <c r="AY429" s="17"/>
      <c r="AZ429" s="17"/>
      <c r="BA429" s="17"/>
      <c r="BB429" s="17"/>
      <c r="BC429" s="17"/>
      <c r="BD429" s="17"/>
      <c r="BE429" s="17"/>
      <c r="BF429" s="17"/>
      <c r="BG429" s="17"/>
      <c r="BH429" s="17"/>
      <c r="BI429" s="17"/>
      <c r="BJ429" s="17"/>
      <c r="BK429" s="17"/>
      <c r="BL429" s="17"/>
      <c r="BM429" s="17"/>
      <c r="BN429" s="17"/>
      <c r="BO429" s="17"/>
      <c r="BP429" s="17"/>
      <c r="BQ429" s="17"/>
      <c r="BR429" s="17"/>
      <c r="BS429" s="17"/>
      <c r="BT429" s="17"/>
      <c r="BU429" s="17"/>
      <c r="BV429" s="17"/>
      <c r="BW429" s="17"/>
      <c r="BX429" s="17"/>
      <c r="BY429" s="17"/>
      <c r="BZ429" s="17"/>
      <c r="CA429" s="17"/>
      <c r="CB429" s="17"/>
      <c r="CC429" s="17"/>
      <c r="CD429" s="17"/>
      <c r="CE429" s="17"/>
      <c r="CF429" s="17"/>
      <c r="CG429" s="17"/>
      <c r="CH429" s="17"/>
      <c r="CI429" s="17"/>
      <c r="CJ429" s="17"/>
      <c r="CK429" s="17"/>
      <c r="CL429" s="17"/>
      <c r="CM429" s="17"/>
      <c r="CN429" s="17"/>
      <c r="CO429" s="17"/>
      <c r="CP429" s="17"/>
      <c r="CQ429" s="17"/>
      <c r="CR429" s="17"/>
      <c r="CS429" s="17"/>
      <c r="CT429" s="17"/>
      <c r="CU429" s="17"/>
      <c r="CV429" s="17"/>
      <c r="CW429" s="17"/>
      <c r="CX429" s="17"/>
      <c r="CY429" s="17"/>
      <c r="CZ429" s="17"/>
      <c r="DA429" s="17"/>
      <c r="DB429" s="17"/>
      <c r="DC429" s="17"/>
      <c r="DD429" s="17"/>
      <c r="DE429" s="17"/>
      <c r="DF429" s="17"/>
      <c r="DG429" s="17"/>
      <c r="DH429" s="17"/>
      <c r="DI429" s="17"/>
      <c r="DJ429" s="17"/>
      <c r="DK429" s="17"/>
      <c r="DL429" s="17"/>
      <c r="DM429" s="17"/>
      <c r="DN429" s="17"/>
      <c r="DO429" s="17"/>
      <c r="DP429" s="17"/>
      <c r="DQ429" s="17"/>
      <c r="DR429" s="17"/>
      <c r="DS429" s="17"/>
      <c r="DT429" s="17"/>
      <c r="DU429" s="17"/>
      <c r="DV429" s="17"/>
      <c r="DW429" s="17"/>
      <c r="DX429" s="17"/>
      <c r="DY429" s="17"/>
      <c r="DZ429" s="17"/>
      <c r="EA429" s="17"/>
      <c r="EB429" s="17"/>
      <c r="EC429" s="17"/>
      <c r="ED429" s="17"/>
      <c r="EE429" s="17"/>
      <c r="EF429" s="17"/>
      <c r="EG429" s="17"/>
      <c r="EH429" s="17"/>
      <c r="EI429" s="17"/>
      <c r="EJ429" s="17"/>
      <c r="EK429" s="17"/>
      <c r="EL429" s="17"/>
      <c r="EM429" s="17"/>
      <c r="EN429" s="17"/>
      <c r="EO429" s="17"/>
      <c r="EP429" s="17"/>
      <c r="EQ429" s="17"/>
      <c r="ER429" s="17"/>
      <c r="ES429" s="17"/>
      <c r="ET429" s="17"/>
      <c r="EU429" s="17"/>
      <c r="EV429" s="17"/>
      <c r="EW429" s="17"/>
      <c r="EX429" s="17"/>
      <c r="EY429" s="17"/>
      <c r="EZ429" s="17"/>
      <c r="FA429" s="17"/>
      <c r="FB429" s="17"/>
      <c r="FC429" s="17"/>
      <c r="FD429" s="17"/>
      <c r="FE429" s="17"/>
      <c r="FF429" s="17"/>
      <c r="FG429" s="17"/>
      <c r="FH429" s="17"/>
      <c r="FI429" s="17"/>
      <c r="FJ429" s="17"/>
      <c r="FK429" s="17"/>
      <c r="FL429" s="17"/>
      <c r="FM429" s="17"/>
      <c r="FN429" s="17"/>
      <c r="FO429" s="17"/>
      <c r="FP429" s="17"/>
      <c r="FQ429" s="17"/>
      <c r="FR429" s="17"/>
      <c r="FS429" s="17"/>
      <c r="FT429" s="17"/>
      <c r="FU429" s="17"/>
      <c r="FV429" s="17"/>
      <c r="FW429" s="17"/>
      <c r="FX429" s="17"/>
      <c r="FY429" s="17"/>
      <c r="FZ429" s="17"/>
      <c r="GA429" s="17"/>
      <c r="GB429" s="17"/>
      <c r="GC429" s="17"/>
      <c r="GD429" s="17"/>
      <c r="GE429" s="17"/>
      <c r="GF429" s="17"/>
      <c r="GG429" s="17"/>
      <c r="GH429" s="17"/>
      <c r="GI429" s="17"/>
      <c r="GJ429" s="17"/>
      <c r="GK429" s="17"/>
      <c r="GL429" s="17"/>
      <c r="GM429" s="17"/>
      <c r="GN429" s="17"/>
    </row>
    <row r="430" spans="1:196" s="17" customFormat="1" x14ac:dyDescent="0.25">
      <c r="A430" s="114">
        <f>IF(F430&lt;&gt;"",1+MAX($A$7:A429),"")</f>
        <v>319</v>
      </c>
      <c r="B430" s="240"/>
      <c r="C430" s="67"/>
      <c r="D430" s="67"/>
      <c r="E430" s="98" t="s">
        <v>426</v>
      </c>
      <c r="F430" s="68">
        <v>1</v>
      </c>
      <c r="G430" s="65"/>
      <c r="H430" s="68" t="s">
        <v>35</v>
      </c>
      <c r="I430" s="69">
        <v>0</v>
      </c>
      <c r="J430" s="70">
        <f t="shared" si="235"/>
        <v>1</v>
      </c>
      <c r="K430" s="71"/>
      <c r="L430" s="71">
        <f t="shared" si="236"/>
        <v>0</v>
      </c>
      <c r="M430" s="71"/>
      <c r="N430" s="41">
        <f t="shared" si="237"/>
        <v>0</v>
      </c>
      <c r="O430" s="71"/>
      <c r="P430" s="71">
        <f t="shared" si="238"/>
        <v>0</v>
      </c>
      <c r="Q430" s="72">
        <f t="shared" si="239"/>
        <v>0</v>
      </c>
      <c r="R430" s="73"/>
      <c r="S430" s="65"/>
      <c r="T430" s="65"/>
      <c r="U430" s="65"/>
      <c r="V430" s="65"/>
      <c r="W430" s="65"/>
      <c r="X430" s="65"/>
      <c r="Y430" s="65"/>
      <c r="Z430" s="65"/>
      <c r="AA430" s="65"/>
      <c r="AB430" s="65"/>
      <c r="AC430" s="65"/>
      <c r="AD430" s="65"/>
      <c r="AE430" s="65"/>
      <c r="AF430" s="65"/>
      <c r="AG430" s="65"/>
    </row>
    <row r="431" spans="1:196" s="81" customFormat="1" x14ac:dyDescent="0.25">
      <c r="A431" s="114" t="str">
        <f>IF(F431&lt;&gt;"",1+MAX($A$7:A430),"")</f>
        <v/>
      </c>
      <c r="B431" s="177"/>
      <c r="C431" s="75"/>
      <c r="D431" s="75"/>
      <c r="E431" s="97" t="s">
        <v>427</v>
      </c>
      <c r="F431" s="68"/>
      <c r="G431" s="65"/>
      <c r="H431" s="68"/>
      <c r="I431" s="69"/>
      <c r="J431" s="70"/>
      <c r="K431" s="71"/>
      <c r="L431" s="71"/>
      <c r="M431" s="71"/>
      <c r="N431" s="41"/>
      <c r="O431" s="71"/>
      <c r="P431" s="71"/>
      <c r="Q431" s="72"/>
      <c r="R431" s="73"/>
      <c r="S431" s="65"/>
      <c r="T431" s="65"/>
      <c r="U431" s="65"/>
      <c r="V431" s="65"/>
      <c r="W431" s="65"/>
      <c r="X431" s="65"/>
      <c r="Y431" s="65"/>
      <c r="Z431" s="65"/>
      <c r="AA431" s="65"/>
      <c r="AB431" s="65"/>
      <c r="AC431" s="65"/>
      <c r="AD431" s="65"/>
      <c r="AE431" s="65"/>
      <c r="AF431" s="65"/>
      <c r="AG431" s="65"/>
      <c r="AH431" s="17"/>
      <c r="AI431" s="17"/>
      <c r="AJ431" s="17"/>
      <c r="AK431" s="17"/>
      <c r="AL431" s="17"/>
      <c r="AM431" s="17"/>
      <c r="AN431" s="17"/>
      <c r="AO431" s="17"/>
      <c r="AP431" s="17"/>
      <c r="AQ431" s="17"/>
      <c r="AR431" s="17"/>
      <c r="AS431" s="17"/>
      <c r="AT431" s="17"/>
      <c r="AU431" s="17"/>
      <c r="AV431" s="17"/>
      <c r="AW431" s="17"/>
      <c r="AX431" s="17"/>
      <c r="AY431" s="17"/>
      <c r="AZ431" s="17"/>
      <c r="BA431" s="17"/>
      <c r="BB431" s="17"/>
      <c r="BC431" s="17"/>
      <c r="BD431" s="17"/>
      <c r="BE431" s="17"/>
      <c r="BF431" s="17"/>
      <c r="BG431" s="17"/>
      <c r="BH431" s="17"/>
      <c r="BI431" s="17"/>
      <c r="BJ431" s="17"/>
      <c r="BK431" s="17"/>
      <c r="BL431" s="17"/>
      <c r="BM431" s="17"/>
      <c r="BN431" s="17"/>
      <c r="BO431" s="17"/>
      <c r="BP431" s="17"/>
      <c r="BQ431" s="17"/>
      <c r="BR431" s="17"/>
      <c r="BS431" s="17"/>
      <c r="BT431" s="17"/>
      <c r="BU431" s="17"/>
      <c r="BV431" s="17"/>
      <c r="BW431" s="17"/>
      <c r="BX431" s="17"/>
      <c r="BY431" s="17"/>
      <c r="BZ431" s="17"/>
      <c r="CA431" s="17"/>
      <c r="CB431" s="17"/>
      <c r="CC431" s="17"/>
      <c r="CD431" s="17"/>
      <c r="CE431" s="17"/>
      <c r="CF431" s="17"/>
      <c r="CG431" s="17"/>
      <c r="CH431" s="17"/>
      <c r="CI431" s="17"/>
      <c r="CJ431" s="17"/>
      <c r="CK431" s="17"/>
      <c r="CL431" s="17"/>
      <c r="CM431" s="17"/>
      <c r="CN431" s="17"/>
      <c r="CO431" s="17"/>
      <c r="CP431" s="17"/>
      <c r="CQ431" s="17"/>
      <c r="CR431" s="17"/>
      <c r="CS431" s="17"/>
      <c r="CT431" s="17"/>
      <c r="CU431" s="17"/>
      <c r="CV431" s="17"/>
      <c r="CW431" s="17"/>
      <c r="CX431" s="17"/>
      <c r="CY431" s="17"/>
      <c r="CZ431" s="17"/>
      <c r="DA431" s="17"/>
      <c r="DB431" s="17"/>
      <c r="DC431" s="17"/>
      <c r="DD431" s="17"/>
      <c r="DE431" s="17"/>
      <c r="DF431" s="17"/>
      <c r="DG431" s="17"/>
      <c r="DH431" s="17"/>
      <c r="DI431" s="17"/>
      <c r="DJ431" s="17"/>
      <c r="DK431" s="17"/>
      <c r="DL431" s="17"/>
      <c r="DM431" s="17"/>
      <c r="DN431" s="17"/>
      <c r="DO431" s="17"/>
      <c r="DP431" s="17"/>
      <c r="DQ431" s="17"/>
      <c r="DR431" s="17"/>
      <c r="DS431" s="17"/>
      <c r="DT431" s="17"/>
      <c r="DU431" s="17"/>
      <c r="DV431" s="17"/>
      <c r="DW431" s="17"/>
      <c r="DX431" s="17"/>
      <c r="DY431" s="17"/>
      <c r="DZ431" s="17"/>
      <c r="EA431" s="17"/>
      <c r="EB431" s="17"/>
      <c r="EC431" s="17"/>
      <c r="ED431" s="17"/>
      <c r="EE431" s="17"/>
      <c r="EF431" s="17"/>
      <c r="EG431" s="17"/>
      <c r="EH431" s="17"/>
      <c r="EI431" s="17"/>
      <c r="EJ431" s="17"/>
      <c r="EK431" s="17"/>
      <c r="EL431" s="17"/>
      <c r="EM431" s="17"/>
      <c r="EN431" s="17"/>
      <c r="EO431" s="17"/>
      <c r="EP431" s="17"/>
      <c r="EQ431" s="17"/>
      <c r="ER431" s="17"/>
      <c r="ES431" s="17"/>
      <c r="ET431" s="17"/>
      <c r="EU431" s="17"/>
      <c r="EV431" s="17"/>
      <c r="EW431" s="17"/>
      <c r="EX431" s="17"/>
      <c r="EY431" s="17"/>
      <c r="EZ431" s="17"/>
      <c r="FA431" s="17"/>
      <c r="FB431" s="17"/>
      <c r="FC431" s="17"/>
      <c r="FD431" s="17"/>
      <c r="FE431" s="17"/>
      <c r="FF431" s="17"/>
      <c r="FG431" s="17"/>
      <c r="FH431" s="17"/>
      <c r="FI431" s="17"/>
      <c r="FJ431" s="17"/>
      <c r="FK431" s="17"/>
      <c r="FL431" s="17"/>
      <c r="FM431" s="17"/>
      <c r="FN431" s="17"/>
      <c r="FO431" s="17"/>
      <c r="FP431" s="17"/>
      <c r="FQ431" s="17"/>
      <c r="FR431" s="17"/>
      <c r="FS431" s="17"/>
      <c r="FT431" s="17"/>
      <c r="FU431" s="17"/>
      <c r="FV431" s="17"/>
      <c r="FW431" s="17"/>
      <c r="FX431" s="17"/>
      <c r="FY431" s="17"/>
      <c r="FZ431" s="17"/>
      <c r="GA431" s="17"/>
      <c r="GB431" s="17"/>
      <c r="GC431" s="17"/>
      <c r="GD431" s="17"/>
      <c r="GE431" s="17"/>
      <c r="GF431" s="17"/>
      <c r="GG431" s="17"/>
      <c r="GH431" s="17"/>
      <c r="GI431" s="17"/>
      <c r="GJ431" s="17"/>
      <c r="GK431" s="17"/>
      <c r="GL431" s="17"/>
      <c r="GM431" s="17"/>
      <c r="GN431" s="17"/>
    </row>
    <row r="432" spans="1:196" s="81" customFormat="1" x14ac:dyDescent="0.25">
      <c r="A432" s="114">
        <f>IF(F432&lt;&gt;"",1+MAX($A$7:A431),"")</f>
        <v>320</v>
      </c>
      <c r="B432" s="238" t="s">
        <v>645</v>
      </c>
      <c r="C432" s="75"/>
      <c r="D432" s="75"/>
      <c r="E432" s="98" t="s">
        <v>428</v>
      </c>
      <c r="F432" s="68">
        <v>1</v>
      </c>
      <c r="G432" s="65"/>
      <c r="H432" s="68" t="s">
        <v>35</v>
      </c>
      <c r="I432" s="69">
        <v>0</v>
      </c>
      <c r="J432" s="70">
        <f t="shared" si="235"/>
        <v>1</v>
      </c>
      <c r="K432" s="71"/>
      <c r="L432" s="71">
        <f t="shared" si="236"/>
        <v>0</v>
      </c>
      <c r="M432" s="71"/>
      <c r="N432" s="41">
        <f t="shared" si="237"/>
        <v>0</v>
      </c>
      <c r="O432" s="71"/>
      <c r="P432" s="71">
        <f t="shared" si="238"/>
        <v>0</v>
      </c>
      <c r="Q432" s="72">
        <f t="shared" si="239"/>
        <v>0</v>
      </c>
      <c r="R432" s="73"/>
      <c r="S432" s="65"/>
      <c r="T432" s="65"/>
      <c r="U432" s="65"/>
      <c r="V432" s="65"/>
      <c r="W432" s="65"/>
      <c r="X432" s="65"/>
      <c r="Y432" s="65"/>
      <c r="Z432" s="65"/>
      <c r="AA432" s="65"/>
      <c r="AB432" s="65"/>
      <c r="AC432" s="65"/>
      <c r="AD432" s="65"/>
      <c r="AE432" s="65"/>
      <c r="AF432" s="65"/>
      <c r="AG432" s="65"/>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c r="BD432" s="17"/>
      <c r="BE432" s="17"/>
      <c r="BF432" s="17"/>
      <c r="BG432" s="17"/>
      <c r="BH432" s="17"/>
      <c r="BI432" s="17"/>
      <c r="BJ432" s="17"/>
      <c r="BK432" s="17"/>
      <c r="BL432" s="17"/>
      <c r="BM432" s="17"/>
      <c r="BN432" s="17"/>
      <c r="BO432" s="17"/>
      <c r="BP432" s="17"/>
      <c r="BQ432" s="17"/>
      <c r="BR432" s="17"/>
      <c r="BS432" s="17"/>
      <c r="BT432" s="17"/>
      <c r="BU432" s="17"/>
      <c r="BV432" s="17"/>
      <c r="BW432" s="17"/>
      <c r="BX432" s="17"/>
      <c r="BY432" s="17"/>
      <c r="BZ432" s="17"/>
      <c r="CA432" s="17"/>
      <c r="CB432" s="17"/>
      <c r="CC432" s="17"/>
      <c r="CD432" s="17"/>
      <c r="CE432" s="17"/>
      <c r="CF432" s="17"/>
      <c r="CG432" s="17"/>
      <c r="CH432" s="17"/>
      <c r="CI432" s="17"/>
      <c r="CJ432" s="17"/>
      <c r="CK432" s="17"/>
      <c r="CL432" s="17"/>
      <c r="CM432" s="17"/>
      <c r="CN432" s="17"/>
      <c r="CO432" s="17"/>
      <c r="CP432" s="17"/>
      <c r="CQ432" s="17"/>
      <c r="CR432" s="17"/>
      <c r="CS432" s="17"/>
      <c r="CT432" s="17"/>
      <c r="CU432" s="17"/>
      <c r="CV432" s="17"/>
      <c r="CW432" s="17"/>
      <c r="CX432" s="17"/>
      <c r="CY432" s="17"/>
      <c r="CZ432" s="17"/>
      <c r="DA432" s="17"/>
      <c r="DB432" s="17"/>
      <c r="DC432" s="17"/>
      <c r="DD432" s="17"/>
      <c r="DE432" s="17"/>
      <c r="DF432" s="17"/>
      <c r="DG432" s="17"/>
      <c r="DH432" s="17"/>
      <c r="DI432" s="17"/>
      <c r="DJ432" s="17"/>
      <c r="DK432" s="17"/>
      <c r="DL432" s="17"/>
      <c r="DM432" s="17"/>
      <c r="DN432" s="17"/>
      <c r="DO432" s="17"/>
      <c r="DP432" s="17"/>
      <c r="DQ432" s="17"/>
      <c r="DR432" s="17"/>
      <c r="DS432" s="17"/>
      <c r="DT432" s="17"/>
      <c r="DU432" s="17"/>
      <c r="DV432" s="17"/>
      <c r="DW432" s="17"/>
      <c r="DX432" s="17"/>
      <c r="DY432" s="17"/>
      <c r="DZ432" s="17"/>
      <c r="EA432" s="17"/>
      <c r="EB432" s="17"/>
      <c r="EC432" s="17"/>
      <c r="ED432" s="17"/>
      <c r="EE432" s="17"/>
      <c r="EF432" s="17"/>
      <c r="EG432" s="17"/>
      <c r="EH432" s="17"/>
      <c r="EI432" s="17"/>
      <c r="EJ432" s="17"/>
      <c r="EK432" s="17"/>
      <c r="EL432" s="17"/>
      <c r="EM432" s="17"/>
      <c r="EN432" s="17"/>
      <c r="EO432" s="17"/>
      <c r="EP432" s="17"/>
      <c r="EQ432" s="17"/>
      <c r="ER432" s="17"/>
      <c r="ES432" s="17"/>
      <c r="ET432" s="17"/>
      <c r="EU432" s="17"/>
      <c r="EV432" s="17"/>
      <c r="EW432" s="17"/>
      <c r="EX432" s="17"/>
      <c r="EY432" s="17"/>
      <c r="EZ432" s="17"/>
      <c r="FA432" s="17"/>
      <c r="FB432" s="17"/>
      <c r="FC432" s="17"/>
      <c r="FD432" s="17"/>
      <c r="FE432" s="17"/>
      <c r="FF432" s="17"/>
      <c r="FG432" s="17"/>
      <c r="FH432" s="17"/>
      <c r="FI432" s="17"/>
      <c r="FJ432" s="17"/>
      <c r="FK432" s="17"/>
      <c r="FL432" s="17"/>
      <c r="FM432" s="17"/>
      <c r="FN432" s="17"/>
      <c r="FO432" s="17"/>
      <c r="FP432" s="17"/>
      <c r="FQ432" s="17"/>
      <c r="FR432" s="17"/>
      <c r="FS432" s="17"/>
      <c r="FT432" s="17"/>
      <c r="FU432" s="17"/>
      <c r="FV432" s="17"/>
      <c r="FW432" s="17"/>
      <c r="FX432" s="17"/>
      <c r="FY432" s="17"/>
      <c r="FZ432" s="17"/>
      <c r="GA432" s="17"/>
      <c r="GB432" s="17"/>
      <c r="GC432" s="17"/>
      <c r="GD432" s="17"/>
      <c r="GE432" s="17"/>
      <c r="GF432" s="17"/>
      <c r="GG432" s="17"/>
      <c r="GH432" s="17"/>
      <c r="GI432" s="17"/>
      <c r="GJ432" s="17"/>
      <c r="GK432" s="17"/>
      <c r="GL432" s="17"/>
      <c r="GM432" s="17"/>
      <c r="GN432" s="17"/>
    </row>
    <row r="433" spans="1:196" s="81" customFormat="1" x14ac:dyDescent="0.25">
      <c r="A433" s="114">
        <f>IF(F433&lt;&gt;"",1+MAX($A$7:A432),"")</f>
        <v>321</v>
      </c>
      <c r="B433" s="239"/>
      <c r="C433" s="75"/>
      <c r="D433" s="75"/>
      <c r="E433" s="98" t="s">
        <v>429</v>
      </c>
      <c r="F433" s="68">
        <v>4</v>
      </c>
      <c r="G433" s="83"/>
      <c r="H433" s="68" t="s">
        <v>35</v>
      </c>
      <c r="I433" s="69">
        <v>0</v>
      </c>
      <c r="J433" s="70">
        <f t="shared" si="235"/>
        <v>4</v>
      </c>
      <c r="K433" s="71"/>
      <c r="L433" s="71">
        <f t="shared" si="236"/>
        <v>0</v>
      </c>
      <c r="M433" s="71"/>
      <c r="N433" s="41">
        <f t="shared" si="237"/>
        <v>0</v>
      </c>
      <c r="O433" s="71"/>
      <c r="P433" s="71">
        <f t="shared" si="238"/>
        <v>0</v>
      </c>
      <c r="Q433" s="72">
        <f t="shared" si="239"/>
        <v>0</v>
      </c>
      <c r="R433" s="73"/>
      <c r="S433" s="82"/>
      <c r="T433" s="83"/>
      <c r="U433" s="83"/>
      <c r="V433" s="84"/>
      <c r="W433" s="85"/>
      <c r="X433" s="86"/>
      <c r="Y433" s="86"/>
      <c r="Z433" s="86"/>
      <c r="AA433" s="86"/>
      <c r="AB433" s="87"/>
      <c r="AC433" s="88"/>
      <c r="AD433" s="65"/>
      <c r="AE433" s="65"/>
      <c r="AF433" s="65"/>
      <c r="AG433" s="65"/>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c r="BD433" s="17"/>
      <c r="BE433" s="17"/>
      <c r="BF433" s="17"/>
      <c r="BG433" s="17"/>
      <c r="BH433" s="17"/>
      <c r="BI433" s="17"/>
      <c r="BJ433" s="17"/>
      <c r="BK433" s="17"/>
      <c r="BL433" s="17"/>
      <c r="BM433" s="17"/>
      <c r="BN433" s="17"/>
      <c r="BO433" s="17"/>
      <c r="BP433" s="17"/>
      <c r="BQ433" s="17"/>
      <c r="BR433" s="17"/>
      <c r="BS433" s="17"/>
      <c r="BT433" s="17"/>
      <c r="BU433" s="17"/>
      <c r="BV433" s="17"/>
      <c r="BW433" s="17"/>
      <c r="BX433" s="17"/>
      <c r="BY433" s="17"/>
      <c r="BZ433" s="17"/>
      <c r="CA433" s="17"/>
      <c r="CB433" s="17"/>
      <c r="CC433" s="17"/>
      <c r="CD433" s="17"/>
      <c r="CE433" s="17"/>
      <c r="CF433" s="17"/>
      <c r="CG433" s="17"/>
      <c r="CH433" s="17"/>
      <c r="CI433" s="17"/>
      <c r="CJ433" s="17"/>
      <c r="CK433" s="17"/>
      <c r="CL433" s="17"/>
      <c r="CM433" s="17"/>
      <c r="CN433" s="17"/>
      <c r="CO433" s="17"/>
      <c r="CP433" s="17"/>
      <c r="CQ433" s="17"/>
      <c r="CR433" s="17"/>
      <c r="CS433" s="17"/>
      <c r="CT433" s="17"/>
      <c r="CU433" s="17"/>
      <c r="CV433" s="17"/>
      <c r="CW433" s="17"/>
      <c r="CX433" s="17"/>
      <c r="CY433" s="17"/>
      <c r="CZ433" s="17"/>
      <c r="DA433" s="17"/>
      <c r="DB433" s="17"/>
      <c r="DC433" s="17"/>
      <c r="DD433" s="17"/>
      <c r="DE433" s="17"/>
      <c r="DF433" s="17"/>
      <c r="DG433" s="17"/>
      <c r="DH433" s="17"/>
      <c r="DI433" s="17"/>
      <c r="DJ433" s="17"/>
      <c r="DK433" s="17"/>
      <c r="DL433" s="17"/>
      <c r="DM433" s="17"/>
      <c r="DN433" s="17"/>
      <c r="DO433" s="17"/>
      <c r="DP433" s="17"/>
      <c r="DQ433" s="17"/>
      <c r="DR433" s="17"/>
      <c r="DS433" s="17"/>
      <c r="DT433" s="17"/>
      <c r="DU433" s="17"/>
      <c r="DV433" s="17"/>
      <c r="DW433" s="17"/>
      <c r="DX433" s="17"/>
      <c r="DY433" s="17"/>
      <c r="DZ433" s="17"/>
      <c r="EA433" s="17"/>
      <c r="EB433" s="17"/>
      <c r="EC433" s="17"/>
      <c r="ED433" s="17"/>
      <c r="EE433" s="17"/>
      <c r="EF433" s="17"/>
      <c r="EG433" s="17"/>
      <c r="EH433" s="17"/>
      <c r="EI433" s="17"/>
      <c r="EJ433" s="17"/>
      <c r="EK433" s="17"/>
      <c r="EL433" s="17"/>
      <c r="EM433" s="17"/>
      <c r="EN433" s="17"/>
      <c r="EO433" s="17"/>
      <c r="EP433" s="17"/>
      <c r="EQ433" s="17"/>
      <c r="ER433" s="17"/>
      <c r="ES433" s="17"/>
      <c r="ET433" s="17"/>
      <c r="EU433" s="17"/>
      <c r="EV433" s="17"/>
      <c r="EW433" s="17"/>
      <c r="EX433" s="17"/>
      <c r="EY433" s="17"/>
      <c r="EZ433" s="17"/>
      <c r="FA433" s="17"/>
      <c r="FB433" s="17"/>
      <c r="FC433" s="17"/>
      <c r="FD433" s="17"/>
      <c r="FE433" s="17"/>
      <c r="FF433" s="17"/>
      <c r="FG433" s="17"/>
      <c r="FH433" s="17"/>
      <c r="FI433" s="17"/>
      <c r="FJ433" s="17"/>
      <c r="FK433" s="17"/>
      <c r="FL433" s="17"/>
      <c r="FM433" s="17"/>
      <c r="FN433" s="17"/>
      <c r="FO433" s="17"/>
      <c r="FP433" s="17"/>
      <c r="FQ433" s="17"/>
      <c r="FR433" s="17"/>
      <c r="FS433" s="17"/>
      <c r="FT433" s="17"/>
      <c r="FU433" s="17"/>
      <c r="FV433" s="17"/>
      <c r="FW433" s="17"/>
      <c r="FX433" s="17"/>
      <c r="FY433" s="17"/>
      <c r="FZ433" s="17"/>
      <c r="GA433" s="17"/>
      <c r="GB433" s="17"/>
      <c r="GC433" s="17"/>
      <c r="GD433" s="17"/>
      <c r="GE433" s="17"/>
      <c r="GF433" s="17"/>
      <c r="GG433" s="17"/>
      <c r="GH433" s="17"/>
      <c r="GI433" s="17"/>
      <c r="GJ433" s="17"/>
      <c r="GK433" s="17"/>
      <c r="GL433" s="17"/>
      <c r="GM433" s="17"/>
      <c r="GN433" s="17"/>
    </row>
    <row r="434" spans="1:196" s="17" customFormat="1" x14ac:dyDescent="0.25">
      <c r="A434" s="114">
        <f>IF(F434&lt;&gt;"",1+MAX($A$7:A433),"")</f>
        <v>322</v>
      </c>
      <c r="B434" s="239"/>
      <c r="C434" s="67"/>
      <c r="D434" s="67"/>
      <c r="E434" s="98" t="s">
        <v>430</v>
      </c>
      <c r="F434" s="68">
        <v>2</v>
      </c>
      <c r="G434" s="65"/>
      <c r="H434" s="68" t="s">
        <v>35</v>
      </c>
      <c r="I434" s="69">
        <v>0</v>
      </c>
      <c r="J434" s="70">
        <f t="shared" si="235"/>
        <v>2</v>
      </c>
      <c r="K434" s="71"/>
      <c r="L434" s="71">
        <f t="shared" si="236"/>
        <v>0</v>
      </c>
      <c r="M434" s="71"/>
      <c r="N434" s="41">
        <f t="shared" si="237"/>
        <v>0</v>
      </c>
      <c r="O434" s="71"/>
      <c r="P434" s="71">
        <f t="shared" si="238"/>
        <v>0</v>
      </c>
      <c r="Q434" s="72">
        <f t="shared" si="239"/>
        <v>0</v>
      </c>
      <c r="R434" s="73"/>
      <c r="S434" s="65"/>
      <c r="T434" s="65"/>
      <c r="U434" s="65"/>
      <c r="V434" s="65"/>
      <c r="W434" s="65"/>
      <c r="X434" s="65"/>
      <c r="Y434" s="65"/>
      <c r="Z434" s="65"/>
      <c r="AA434" s="65"/>
      <c r="AB434" s="65"/>
      <c r="AC434" s="65"/>
      <c r="AD434" s="65"/>
      <c r="AE434" s="65"/>
      <c r="AF434" s="65"/>
      <c r="AG434" s="65"/>
    </row>
    <row r="435" spans="1:196" s="81" customFormat="1" x14ac:dyDescent="0.25">
      <c r="A435" s="114">
        <f>IF(F435&lt;&gt;"",1+MAX($A$7:A434),"")</f>
        <v>323</v>
      </c>
      <c r="B435" s="239"/>
      <c r="C435" s="75"/>
      <c r="D435" s="75"/>
      <c r="E435" s="98" t="s">
        <v>431</v>
      </c>
      <c r="F435" s="68">
        <v>9</v>
      </c>
      <c r="G435" s="65"/>
      <c r="H435" s="68" t="s">
        <v>35</v>
      </c>
      <c r="I435" s="69">
        <v>0</v>
      </c>
      <c r="J435" s="70">
        <f t="shared" si="235"/>
        <v>9</v>
      </c>
      <c r="K435" s="71"/>
      <c r="L435" s="71">
        <f t="shared" si="236"/>
        <v>0</v>
      </c>
      <c r="M435" s="71"/>
      <c r="N435" s="41">
        <f t="shared" si="237"/>
        <v>0</v>
      </c>
      <c r="O435" s="71"/>
      <c r="P435" s="71">
        <f t="shared" si="238"/>
        <v>0</v>
      </c>
      <c r="Q435" s="72">
        <f t="shared" si="239"/>
        <v>0</v>
      </c>
      <c r="R435" s="73"/>
      <c r="S435" s="65"/>
      <c r="T435" s="65"/>
      <c r="U435" s="65"/>
      <c r="V435" s="65"/>
      <c r="W435" s="65"/>
      <c r="X435" s="65"/>
      <c r="Y435" s="65"/>
      <c r="Z435" s="65"/>
      <c r="AA435" s="65"/>
      <c r="AB435" s="65"/>
      <c r="AC435" s="65"/>
      <c r="AD435" s="65"/>
      <c r="AE435" s="65"/>
      <c r="AF435" s="65"/>
      <c r="AG435" s="65"/>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17"/>
      <c r="BZ435" s="17"/>
      <c r="CA435" s="17"/>
      <c r="CB435" s="17"/>
      <c r="CC435" s="17"/>
      <c r="CD435" s="17"/>
      <c r="CE435" s="17"/>
      <c r="CF435" s="17"/>
      <c r="CG435" s="17"/>
      <c r="CH435" s="17"/>
      <c r="CI435" s="17"/>
      <c r="CJ435" s="17"/>
      <c r="CK435" s="17"/>
      <c r="CL435" s="17"/>
      <c r="CM435" s="17"/>
      <c r="CN435" s="17"/>
      <c r="CO435" s="17"/>
      <c r="CP435" s="17"/>
      <c r="CQ435" s="17"/>
      <c r="CR435" s="17"/>
      <c r="CS435" s="17"/>
      <c r="CT435" s="17"/>
      <c r="CU435" s="17"/>
      <c r="CV435" s="17"/>
      <c r="CW435" s="17"/>
      <c r="CX435" s="17"/>
      <c r="CY435" s="17"/>
      <c r="CZ435" s="17"/>
      <c r="DA435" s="17"/>
      <c r="DB435" s="17"/>
      <c r="DC435" s="17"/>
      <c r="DD435" s="17"/>
      <c r="DE435" s="17"/>
      <c r="DF435" s="17"/>
      <c r="DG435" s="17"/>
      <c r="DH435" s="17"/>
      <c r="DI435" s="17"/>
      <c r="DJ435" s="17"/>
      <c r="DK435" s="17"/>
      <c r="DL435" s="17"/>
      <c r="DM435" s="17"/>
      <c r="DN435" s="17"/>
      <c r="DO435" s="17"/>
      <c r="DP435" s="17"/>
      <c r="DQ435" s="17"/>
      <c r="DR435" s="17"/>
      <c r="DS435" s="17"/>
      <c r="DT435" s="17"/>
      <c r="DU435" s="17"/>
      <c r="DV435" s="17"/>
      <c r="DW435" s="17"/>
      <c r="DX435" s="17"/>
      <c r="DY435" s="17"/>
      <c r="DZ435" s="17"/>
      <c r="EA435" s="17"/>
      <c r="EB435" s="17"/>
      <c r="EC435" s="17"/>
      <c r="ED435" s="17"/>
      <c r="EE435" s="17"/>
      <c r="EF435" s="17"/>
      <c r="EG435" s="17"/>
      <c r="EH435" s="17"/>
      <c r="EI435" s="17"/>
      <c r="EJ435" s="17"/>
      <c r="EK435" s="17"/>
      <c r="EL435" s="17"/>
      <c r="EM435" s="17"/>
      <c r="EN435" s="17"/>
      <c r="EO435" s="17"/>
      <c r="EP435" s="17"/>
      <c r="EQ435" s="17"/>
      <c r="ER435" s="17"/>
      <c r="ES435" s="17"/>
      <c r="ET435" s="17"/>
      <c r="EU435" s="17"/>
      <c r="EV435" s="17"/>
      <c r="EW435" s="17"/>
      <c r="EX435" s="17"/>
      <c r="EY435" s="17"/>
      <c r="EZ435" s="17"/>
      <c r="FA435" s="17"/>
      <c r="FB435" s="17"/>
      <c r="FC435" s="17"/>
      <c r="FD435" s="17"/>
      <c r="FE435" s="17"/>
      <c r="FF435" s="17"/>
      <c r="FG435" s="17"/>
      <c r="FH435" s="17"/>
      <c r="FI435" s="17"/>
      <c r="FJ435" s="17"/>
      <c r="FK435" s="17"/>
      <c r="FL435" s="17"/>
      <c r="FM435" s="17"/>
      <c r="FN435" s="17"/>
      <c r="FO435" s="17"/>
      <c r="FP435" s="17"/>
      <c r="FQ435" s="17"/>
      <c r="FR435" s="17"/>
      <c r="FS435" s="17"/>
      <c r="FT435" s="17"/>
      <c r="FU435" s="17"/>
      <c r="FV435" s="17"/>
      <c r="FW435" s="17"/>
      <c r="FX435" s="17"/>
      <c r="FY435" s="17"/>
      <c r="FZ435" s="17"/>
      <c r="GA435" s="17"/>
      <c r="GB435" s="17"/>
      <c r="GC435" s="17"/>
      <c r="GD435" s="17"/>
      <c r="GE435" s="17"/>
      <c r="GF435" s="17"/>
      <c r="GG435" s="17"/>
      <c r="GH435" s="17"/>
      <c r="GI435" s="17"/>
      <c r="GJ435" s="17"/>
      <c r="GK435" s="17"/>
      <c r="GL435" s="17"/>
      <c r="GM435" s="17"/>
      <c r="GN435" s="17"/>
    </row>
    <row r="436" spans="1:196" s="81" customFormat="1" x14ac:dyDescent="0.25">
      <c r="A436" s="114">
        <f>IF(F436&lt;&gt;"",1+MAX($A$7:A435),"")</f>
        <v>324</v>
      </c>
      <c r="B436" s="239"/>
      <c r="C436" s="75"/>
      <c r="D436" s="75"/>
      <c r="E436" s="98" t="s">
        <v>432</v>
      </c>
      <c r="F436" s="68">
        <v>4</v>
      </c>
      <c r="G436" s="65"/>
      <c r="H436" s="68" t="s">
        <v>35</v>
      </c>
      <c r="I436" s="69">
        <v>0</v>
      </c>
      <c r="J436" s="70">
        <f t="shared" si="235"/>
        <v>4</v>
      </c>
      <c r="K436" s="71"/>
      <c r="L436" s="71">
        <f t="shared" si="236"/>
        <v>0</v>
      </c>
      <c r="M436" s="71"/>
      <c r="N436" s="41">
        <f t="shared" si="237"/>
        <v>0</v>
      </c>
      <c r="O436" s="71"/>
      <c r="P436" s="71">
        <f t="shared" si="238"/>
        <v>0</v>
      </c>
      <c r="Q436" s="72">
        <f t="shared" si="239"/>
        <v>0</v>
      </c>
      <c r="R436" s="73"/>
      <c r="S436" s="65"/>
      <c r="T436" s="65"/>
      <c r="U436" s="65"/>
      <c r="V436" s="65"/>
      <c r="W436" s="65"/>
      <c r="X436" s="65"/>
      <c r="Y436" s="65"/>
      <c r="Z436" s="65"/>
      <c r="AA436" s="65"/>
      <c r="AB436" s="65"/>
      <c r="AC436" s="65"/>
      <c r="AD436" s="65"/>
      <c r="AE436" s="65"/>
      <c r="AF436" s="65"/>
      <c r="AG436" s="65"/>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17"/>
      <c r="BD436" s="17"/>
      <c r="BE436" s="17"/>
      <c r="BF436" s="17"/>
      <c r="BG436" s="17"/>
      <c r="BH436" s="17"/>
      <c r="BI436" s="17"/>
      <c r="BJ436" s="17"/>
      <c r="BK436" s="17"/>
      <c r="BL436" s="17"/>
      <c r="BM436" s="17"/>
      <c r="BN436" s="17"/>
      <c r="BO436" s="17"/>
      <c r="BP436" s="17"/>
      <c r="BQ436" s="17"/>
      <c r="BR436" s="17"/>
      <c r="BS436" s="17"/>
      <c r="BT436" s="17"/>
      <c r="BU436" s="17"/>
      <c r="BV436" s="17"/>
      <c r="BW436" s="17"/>
      <c r="BX436" s="17"/>
      <c r="BY436" s="17"/>
      <c r="BZ436" s="17"/>
      <c r="CA436" s="17"/>
      <c r="CB436" s="17"/>
      <c r="CC436" s="17"/>
      <c r="CD436" s="17"/>
      <c r="CE436" s="17"/>
      <c r="CF436" s="17"/>
      <c r="CG436" s="17"/>
      <c r="CH436" s="17"/>
      <c r="CI436" s="17"/>
      <c r="CJ436" s="17"/>
      <c r="CK436" s="17"/>
      <c r="CL436" s="17"/>
      <c r="CM436" s="17"/>
      <c r="CN436" s="17"/>
      <c r="CO436" s="17"/>
      <c r="CP436" s="17"/>
      <c r="CQ436" s="17"/>
      <c r="CR436" s="17"/>
      <c r="CS436" s="17"/>
      <c r="CT436" s="17"/>
      <c r="CU436" s="17"/>
      <c r="CV436" s="17"/>
      <c r="CW436" s="17"/>
      <c r="CX436" s="17"/>
      <c r="CY436" s="17"/>
      <c r="CZ436" s="17"/>
      <c r="DA436" s="17"/>
      <c r="DB436" s="17"/>
      <c r="DC436" s="17"/>
      <c r="DD436" s="17"/>
      <c r="DE436" s="17"/>
      <c r="DF436" s="17"/>
      <c r="DG436" s="17"/>
      <c r="DH436" s="17"/>
      <c r="DI436" s="17"/>
      <c r="DJ436" s="17"/>
      <c r="DK436" s="17"/>
      <c r="DL436" s="17"/>
      <c r="DM436" s="17"/>
      <c r="DN436" s="17"/>
      <c r="DO436" s="17"/>
      <c r="DP436" s="17"/>
      <c r="DQ436" s="17"/>
      <c r="DR436" s="17"/>
      <c r="DS436" s="17"/>
      <c r="DT436" s="17"/>
      <c r="DU436" s="17"/>
      <c r="DV436" s="17"/>
      <c r="DW436" s="17"/>
      <c r="DX436" s="17"/>
      <c r="DY436" s="17"/>
      <c r="DZ436" s="17"/>
      <c r="EA436" s="17"/>
      <c r="EB436" s="17"/>
      <c r="EC436" s="17"/>
      <c r="ED436" s="17"/>
      <c r="EE436" s="17"/>
      <c r="EF436" s="17"/>
      <c r="EG436" s="17"/>
      <c r="EH436" s="17"/>
      <c r="EI436" s="17"/>
      <c r="EJ436" s="17"/>
      <c r="EK436" s="17"/>
      <c r="EL436" s="17"/>
      <c r="EM436" s="17"/>
      <c r="EN436" s="17"/>
      <c r="EO436" s="17"/>
      <c r="EP436" s="17"/>
      <c r="EQ436" s="17"/>
      <c r="ER436" s="17"/>
      <c r="ES436" s="17"/>
      <c r="ET436" s="17"/>
      <c r="EU436" s="17"/>
      <c r="EV436" s="17"/>
      <c r="EW436" s="17"/>
      <c r="EX436" s="17"/>
      <c r="EY436" s="17"/>
      <c r="EZ436" s="17"/>
      <c r="FA436" s="17"/>
      <c r="FB436" s="17"/>
      <c r="FC436" s="17"/>
      <c r="FD436" s="17"/>
      <c r="FE436" s="17"/>
      <c r="FF436" s="17"/>
      <c r="FG436" s="17"/>
      <c r="FH436" s="17"/>
      <c r="FI436" s="17"/>
      <c r="FJ436" s="17"/>
      <c r="FK436" s="17"/>
      <c r="FL436" s="17"/>
      <c r="FM436" s="17"/>
      <c r="FN436" s="17"/>
      <c r="FO436" s="17"/>
      <c r="FP436" s="17"/>
      <c r="FQ436" s="17"/>
      <c r="FR436" s="17"/>
      <c r="FS436" s="17"/>
      <c r="FT436" s="17"/>
      <c r="FU436" s="17"/>
      <c r="FV436" s="17"/>
      <c r="FW436" s="17"/>
      <c r="FX436" s="17"/>
      <c r="FY436" s="17"/>
      <c r="FZ436" s="17"/>
      <c r="GA436" s="17"/>
      <c r="GB436" s="17"/>
      <c r="GC436" s="17"/>
      <c r="GD436" s="17"/>
      <c r="GE436" s="17"/>
      <c r="GF436" s="17"/>
      <c r="GG436" s="17"/>
      <c r="GH436" s="17"/>
      <c r="GI436" s="17"/>
      <c r="GJ436" s="17"/>
      <c r="GK436" s="17"/>
      <c r="GL436" s="17"/>
      <c r="GM436" s="17"/>
      <c r="GN436" s="17"/>
    </row>
    <row r="437" spans="1:196" s="81" customFormat="1" x14ac:dyDescent="0.25">
      <c r="A437" s="114">
        <f>IF(F437&lt;&gt;"",1+MAX($A$7:A436),"")</f>
        <v>325</v>
      </c>
      <c r="B437" s="239"/>
      <c r="C437" s="75"/>
      <c r="D437" s="75"/>
      <c r="E437" s="98" t="s">
        <v>433</v>
      </c>
      <c r="F437" s="68">
        <v>2</v>
      </c>
      <c r="G437" s="83"/>
      <c r="H437" s="68" t="s">
        <v>35</v>
      </c>
      <c r="I437" s="69">
        <v>0</v>
      </c>
      <c r="J437" s="70">
        <f t="shared" si="235"/>
        <v>2</v>
      </c>
      <c r="K437" s="71"/>
      <c r="L437" s="71">
        <f t="shared" si="236"/>
        <v>0</v>
      </c>
      <c r="M437" s="71"/>
      <c r="N437" s="41">
        <f t="shared" si="237"/>
        <v>0</v>
      </c>
      <c r="O437" s="71"/>
      <c r="P437" s="71">
        <f t="shared" si="238"/>
        <v>0</v>
      </c>
      <c r="Q437" s="72">
        <f t="shared" si="239"/>
        <v>0</v>
      </c>
      <c r="R437" s="73"/>
      <c r="S437" s="82"/>
      <c r="T437" s="83"/>
      <c r="U437" s="83"/>
      <c r="V437" s="84"/>
      <c r="W437" s="85"/>
      <c r="X437" s="86"/>
      <c r="Y437" s="86"/>
      <c r="Z437" s="86"/>
      <c r="AA437" s="86"/>
      <c r="AB437" s="87"/>
      <c r="AC437" s="88"/>
      <c r="AD437" s="65"/>
      <c r="AE437" s="65"/>
      <c r="AF437" s="65"/>
      <c r="AG437" s="65"/>
      <c r="AH437" s="17"/>
      <c r="AI437" s="17"/>
      <c r="AJ437" s="17"/>
      <c r="AK437" s="17"/>
      <c r="AL437" s="17"/>
      <c r="AM437" s="17"/>
      <c r="AN437" s="17"/>
      <c r="AO437" s="17"/>
      <c r="AP437" s="17"/>
      <c r="AQ437" s="17"/>
      <c r="AR437" s="17"/>
      <c r="AS437" s="17"/>
      <c r="AT437" s="17"/>
      <c r="AU437" s="17"/>
      <c r="AV437" s="17"/>
      <c r="AW437" s="17"/>
      <c r="AX437" s="17"/>
      <c r="AY437" s="17"/>
      <c r="AZ437" s="17"/>
      <c r="BA437" s="17"/>
      <c r="BB437" s="17"/>
      <c r="BC437" s="17"/>
      <c r="BD437" s="17"/>
      <c r="BE437" s="17"/>
      <c r="BF437" s="17"/>
      <c r="BG437" s="17"/>
      <c r="BH437" s="17"/>
      <c r="BI437" s="17"/>
      <c r="BJ437" s="17"/>
      <c r="BK437" s="17"/>
      <c r="BL437" s="17"/>
      <c r="BM437" s="17"/>
      <c r="BN437" s="17"/>
      <c r="BO437" s="17"/>
      <c r="BP437" s="17"/>
      <c r="BQ437" s="17"/>
      <c r="BR437" s="17"/>
      <c r="BS437" s="17"/>
      <c r="BT437" s="17"/>
      <c r="BU437" s="17"/>
      <c r="BV437" s="17"/>
      <c r="BW437" s="17"/>
      <c r="BX437" s="17"/>
      <c r="BY437" s="17"/>
      <c r="BZ437" s="17"/>
      <c r="CA437" s="17"/>
      <c r="CB437" s="17"/>
      <c r="CC437" s="17"/>
      <c r="CD437" s="17"/>
      <c r="CE437" s="17"/>
      <c r="CF437" s="17"/>
      <c r="CG437" s="17"/>
      <c r="CH437" s="17"/>
      <c r="CI437" s="17"/>
      <c r="CJ437" s="17"/>
      <c r="CK437" s="17"/>
      <c r="CL437" s="17"/>
      <c r="CM437" s="17"/>
      <c r="CN437" s="17"/>
      <c r="CO437" s="17"/>
      <c r="CP437" s="17"/>
      <c r="CQ437" s="17"/>
      <c r="CR437" s="17"/>
      <c r="CS437" s="17"/>
      <c r="CT437" s="17"/>
      <c r="CU437" s="17"/>
      <c r="CV437" s="17"/>
      <c r="CW437" s="17"/>
      <c r="CX437" s="17"/>
      <c r="CY437" s="17"/>
      <c r="CZ437" s="17"/>
      <c r="DA437" s="17"/>
      <c r="DB437" s="17"/>
      <c r="DC437" s="17"/>
      <c r="DD437" s="17"/>
      <c r="DE437" s="17"/>
      <c r="DF437" s="17"/>
      <c r="DG437" s="17"/>
      <c r="DH437" s="17"/>
      <c r="DI437" s="17"/>
      <c r="DJ437" s="17"/>
      <c r="DK437" s="17"/>
      <c r="DL437" s="17"/>
      <c r="DM437" s="17"/>
      <c r="DN437" s="17"/>
      <c r="DO437" s="17"/>
      <c r="DP437" s="17"/>
      <c r="DQ437" s="17"/>
      <c r="DR437" s="17"/>
      <c r="DS437" s="17"/>
      <c r="DT437" s="17"/>
      <c r="DU437" s="17"/>
      <c r="DV437" s="17"/>
      <c r="DW437" s="17"/>
      <c r="DX437" s="17"/>
      <c r="DY437" s="17"/>
      <c r="DZ437" s="17"/>
      <c r="EA437" s="17"/>
      <c r="EB437" s="17"/>
      <c r="EC437" s="17"/>
      <c r="ED437" s="17"/>
      <c r="EE437" s="17"/>
      <c r="EF437" s="17"/>
      <c r="EG437" s="17"/>
      <c r="EH437" s="17"/>
      <c r="EI437" s="17"/>
      <c r="EJ437" s="17"/>
      <c r="EK437" s="17"/>
      <c r="EL437" s="17"/>
      <c r="EM437" s="17"/>
      <c r="EN437" s="17"/>
      <c r="EO437" s="17"/>
      <c r="EP437" s="17"/>
      <c r="EQ437" s="17"/>
      <c r="ER437" s="17"/>
      <c r="ES437" s="17"/>
      <c r="ET437" s="17"/>
      <c r="EU437" s="17"/>
      <c r="EV437" s="17"/>
      <c r="EW437" s="17"/>
      <c r="EX437" s="17"/>
      <c r="EY437" s="17"/>
      <c r="EZ437" s="17"/>
      <c r="FA437" s="17"/>
      <c r="FB437" s="17"/>
      <c r="FC437" s="17"/>
      <c r="FD437" s="17"/>
      <c r="FE437" s="17"/>
      <c r="FF437" s="17"/>
      <c r="FG437" s="17"/>
      <c r="FH437" s="17"/>
      <c r="FI437" s="17"/>
      <c r="FJ437" s="17"/>
      <c r="FK437" s="17"/>
      <c r="FL437" s="17"/>
      <c r="FM437" s="17"/>
      <c r="FN437" s="17"/>
      <c r="FO437" s="17"/>
      <c r="FP437" s="17"/>
      <c r="FQ437" s="17"/>
      <c r="FR437" s="17"/>
      <c r="FS437" s="17"/>
      <c r="FT437" s="17"/>
      <c r="FU437" s="17"/>
      <c r="FV437" s="17"/>
      <c r="FW437" s="17"/>
      <c r="FX437" s="17"/>
      <c r="FY437" s="17"/>
      <c r="FZ437" s="17"/>
      <c r="GA437" s="17"/>
      <c r="GB437" s="17"/>
      <c r="GC437" s="17"/>
      <c r="GD437" s="17"/>
      <c r="GE437" s="17"/>
      <c r="GF437" s="17"/>
      <c r="GG437" s="17"/>
      <c r="GH437" s="17"/>
      <c r="GI437" s="17"/>
      <c r="GJ437" s="17"/>
      <c r="GK437" s="17"/>
      <c r="GL437" s="17"/>
      <c r="GM437" s="17"/>
      <c r="GN437" s="17"/>
    </row>
    <row r="438" spans="1:196" s="17" customFormat="1" x14ac:dyDescent="0.25">
      <c r="A438" s="114">
        <f>IF(F438&lt;&gt;"",1+MAX($A$7:A437),"")</f>
        <v>326</v>
      </c>
      <c r="B438" s="239"/>
      <c r="C438" s="67"/>
      <c r="D438" s="67"/>
      <c r="E438" s="98" t="s">
        <v>434</v>
      </c>
      <c r="F438" s="68">
        <v>1</v>
      </c>
      <c r="G438" s="65"/>
      <c r="H438" s="68" t="s">
        <v>35</v>
      </c>
      <c r="I438" s="69">
        <v>0</v>
      </c>
      <c r="J438" s="70">
        <f t="shared" si="235"/>
        <v>1</v>
      </c>
      <c r="K438" s="71"/>
      <c r="L438" s="71">
        <f t="shared" si="236"/>
        <v>0</v>
      </c>
      <c r="M438" s="71"/>
      <c r="N438" s="41">
        <f t="shared" si="237"/>
        <v>0</v>
      </c>
      <c r="O438" s="71"/>
      <c r="P438" s="71">
        <f t="shared" si="238"/>
        <v>0</v>
      </c>
      <c r="Q438" s="72">
        <f t="shared" si="239"/>
        <v>0</v>
      </c>
      <c r="R438" s="73"/>
      <c r="S438" s="65"/>
      <c r="T438" s="65"/>
      <c r="U438" s="65"/>
      <c r="V438" s="65"/>
      <c r="W438" s="65"/>
      <c r="X438" s="65"/>
      <c r="Y438" s="65"/>
      <c r="Z438" s="65"/>
      <c r="AA438" s="65"/>
      <c r="AB438" s="65"/>
      <c r="AC438" s="65"/>
      <c r="AD438" s="65"/>
      <c r="AE438" s="65"/>
      <c r="AF438" s="65"/>
      <c r="AG438" s="65"/>
    </row>
    <row r="439" spans="1:196" s="81" customFormat="1" x14ac:dyDescent="0.25">
      <c r="A439" s="114">
        <f>IF(F439&lt;&gt;"",1+MAX($A$7:A438),"")</f>
        <v>327</v>
      </c>
      <c r="B439" s="239"/>
      <c r="C439" s="75"/>
      <c r="D439" s="75"/>
      <c r="E439" s="98" t="s">
        <v>435</v>
      </c>
      <c r="F439" s="68">
        <v>2</v>
      </c>
      <c r="G439" s="65"/>
      <c r="H439" s="68" t="s">
        <v>35</v>
      </c>
      <c r="I439" s="69">
        <v>0</v>
      </c>
      <c r="J439" s="70">
        <f t="shared" si="235"/>
        <v>2</v>
      </c>
      <c r="K439" s="71"/>
      <c r="L439" s="71">
        <f t="shared" si="236"/>
        <v>0</v>
      </c>
      <c r="M439" s="71"/>
      <c r="N439" s="41">
        <f t="shared" si="237"/>
        <v>0</v>
      </c>
      <c r="O439" s="71"/>
      <c r="P439" s="71">
        <f t="shared" si="238"/>
        <v>0</v>
      </c>
      <c r="Q439" s="72">
        <f t="shared" si="239"/>
        <v>0</v>
      </c>
      <c r="R439" s="73"/>
      <c r="S439" s="65"/>
      <c r="T439" s="65"/>
      <c r="U439" s="65"/>
      <c r="V439" s="65"/>
      <c r="W439" s="65"/>
      <c r="X439" s="65"/>
      <c r="Y439" s="65"/>
      <c r="Z439" s="65"/>
      <c r="AA439" s="65"/>
      <c r="AB439" s="65"/>
      <c r="AC439" s="65"/>
      <c r="AD439" s="65"/>
      <c r="AE439" s="65"/>
      <c r="AF439" s="65"/>
      <c r="AG439" s="65"/>
      <c r="AH439" s="17"/>
      <c r="AI439" s="17"/>
      <c r="AJ439" s="17"/>
      <c r="AK439" s="17"/>
      <c r="AL439" s="17"/>
      <c r="AM439" s="17"/>
      <c r="AN439" s="17"/>
      <c r="AO439" s="17"/>
      <c r="AP439" s="17"/>
      <c r="AQ439" s="17"/>
      <c r="AR439" s="17"/>
      <c r="AS439" s="17"/>
      <c r="AT439" s="17"/>
      <c r="AU439" s="17"/>
      <c r="AV439" s="17"/>
      <c r="AW439" s="17"/>
      <c r="AX439" s="17"/>
      <c r="AY439" s="17"/>
      <c r="AZ439" s="17"/>
      <c r="BA439" s="17"/>
      <c r="BB439" s="17"/>
      <c r="BC439" s="17"/>
      <c r="BD439" s="17"/>
      <c r="BE439" s="17"/>
      <c r="BF439" s="17"/>
      <c r="BG439" s="17"/>
      <c r="BH439" s="17"/>
      <c r="BI439" s="17"/>
      <c r="BJ439" s="17"/>
      <c r="BK439" s="17"/>
      <c r="BL439" s="17"/>
      <c r="BM439" s="17"/>
      <c r="BN439" s="17"/>
      <c r="BO439" s="17"/>
      <c r="BP439" s="17"/>
      <c r="BQ439" s="17"/>
      <c r="BR439" s="17"/>
      <c r="BS439" s="17"/>
      <c r="BT439" s="17"/>
      <c r="BU439" s="17"/>
      <c r="BV439" s="17"/>
      <c r="BW439" s="17"/>
      <c r="BX439" s="17"/>
      <c r="BY439" s="17"/>
      <c r="BZ439" s="17"/>
      <c r="CA439" s="17"/>
      <c r="CB439" s="17"/>
      <c r="CC439" s="17"/>
      <c r="CD439" s="17"/>
      <c r="CE439" s="17"/>
      <c r="CF439" s="17"/>
      <c r="CG439" s="17"/>
      <c r="CH439" s="17"/>
      <c r="CI439" s="17"/>
      <c r="CJ439" s="17"/>
      <c r="CK439" s="17"/>
      <c r="CL439" s="17"/>
      <c r="CM439" s="17"/>
      <c r="CN439" s="17"/>
      <c r="CO439" s="17"/>
      <c r="CP439" s="17"/>
      <c r="CQ439" s="17"/>
      <c r="CR439" s="17"/>
      <c r="CS439" s="17"/>
      <c r="CT439" s="17"/>
      <c r="CU439" s="17"/>
      <c r="CV439" s="17"/>
      <c r="CW439" s="17"/>
      <c r="CX439" s="17"/>
      <c r="CY439" s="17"/>
      <c r="CZ439" s="17"/>
      <c r="DA439" s="17"/>
      <c r="DB439" s="17"/>
      <c r="DC439" s="17"/>
      <c r="DD439" s="17"/>
      <c r="DE439" s="17"/>
      <c r="DF439" s="17"/>
      <c r="DG439" s="17"/>
      <c r="DH439" s="17"/>
      <c r="DI439" s="17"/>
      <c r="DJ439" s="17"/>
      <c r="DK439" s="17"/>
      <c r="DL439" s="17"/>
      <c r="DM439" s="17"/>
      <c r="DN439" s="17"/>
      <c r="DO439" s="17"/>
      <c r="DP439" s="17"/>
      <c r="DQ439" s="17"/>
      <c r="DR439" s="17"/>
      <c r="DS439" s="17"/>
      <c r="DT439" s="17"/>
      <c r="DU439" s="17"/>
      <c r="DV439" s="17"/>
      <c r="DW439" s="17"/>
      <c r="DX439" s="17"/>
      <c r="DY439" s="17"/>
      <c r="DZ439" s="17"/>
      <c r="EA439" s="17"/>
      <c r="EB439" s="17"/>
      <c r="EC439" s="17"/>
      <c r="ED439" s="17"/>
      <c r="EE439" s="17"/>
      <c r="EF439" s="17"/>
      <c r="EG439" s="17"/>
      <c r="EH439" s="17"/>
      <c r="EI439" s="17"/>
      <c r="EJ439" s="17"/>
      <c r="EK439" s="17"/>
      <c r="EL439" s="17"/>
      <c r="EM439" s="17"/>
      <c r="EN439" s="17"/>
      <c r="EO439" s="17"/>
      <c r="EP439" s="17"/>
      <c r="EQ439" s="17"/>
      <c r="ER439" s="17"/>
      <c r="ES439" s="17"/>
      <c r="ET439" s="17"/>
      <c r="EU439" s="17"/>
      <c r="EV439" s="17"/>
      <c r="EW439" s="17"/>
      <c r="EX439" s="17"/>
      <c r="EY439" s="17"/>
      <c r="EZ439" s="17"/>
      <c r="FA439" s="17"/>
      <c r="FB439" s="17"/>
      <c r="FC439" s="17"/>
      <c r="FD439" s="17"/>
      <c r="FE439" s="17"/>
      <c r="FF439" s="17"/>
      <c r="FG439" s="17"/>
      <c r="FH439" s="17"/>
      <c r="FI439" s="17"/>
      <c r="FJ439" s="17"/>
      <c r="FK439" s="17"/>
      <c r="FL439" s="17"/>
      <c r="FM439" s="17"/>
      <c r="FN439" s="17"/>
      <c r="FO439" s="17"/>
      <c r="FP439" s="17"/>
      <c r="FQ439" s="17"/>
      <c r="FR439" s="17"/>
      <c r="FS439" s="17"/>
      <c r="FT439" s="17"/>
      <c r="FU439" s="17"/>
      <c r="FV439" s="17"/>
      <c r="FW439" s="17"/>
      <c r="FX439" s="17"/>
      <c r="FY439" s="17"/>
      <c r="FZ439" s="17"/>
      <c r="GA439" s="17"/>
      <c r="GB439" s="17"/>
      <c r="GC439" s="17"/>
      <c r="GD439" s="17"/>
      <c r="GE439" s="17"/>
      <c r="GF439" s="17"/>
      <c r="GG439" s="17"/>
      <c r="GH439" s="17"/>
      <c r="GI439" s="17"/>
      <c r="GJ439" s="17"/>
      <c r="GK439" s="17"/>
      <c r="GL439" s="17"/>
      <c r="GM439" s="17"/>
      <c r="GN439" s="17"/>
    </row>
    <row r="440" spans="1:196" s="81" customFormat="1" x14ac:dyDescent="0.25">
      <c r="A440" s="114">
        <f>IF(F440&lt;&gt;"",1+MAX($A$7:A439),"")</f>
        <v>328</v>
      </c>
      <c r="B440" s="239"/>
      <c r="C440" s="75"/>
      <c r="D440" s="75"/>
      <c r="E440" s="98" t="s">
        <v>436</v>
      </c>
      <c r="F440" s="68">
        <v>2</v>
      </c>
      <c r="G440" s="65"/>
      <c r="H440" s="68" t="s">
        <v>35</v>
      </c>
      <c r="I440" s="69">
        <v>0</v>
      </c>
      <c r="J440" s="70">
        <f t="shared" si="235"/>
        <v>2</v>
      </c>
      <c r="K440" s="71"/>
      <c r="L440" s="71">
        <f t="shared" si="236"/>
        <v>0</v>
      </c>
      <c r="M440" s="71"/>
      <c r="N440" s="41">
        <f t="shared" si="237"/>
        <v>0</v>
      </c>
      <c r="O440" s="71"/>
      <c r="P440" s="71">
        <f t="shared" si="238"/>
        <v>0</v>
      </c>
      <c r="Q440" s="72">
        <f t="shared" si="239"/>
        <v>0</v>
      </c>
      <c r="R440" s="73"/>
      <c r="S440" s="65"/>
      <c r="T440" s="65"/>
      <c r="U440" s="65"/>
      <c r="V440" s="65"/>
      <c r="W440" s="65"/>
      <c r="X440" s="65"/>
      <c r="Y440" s="65"/>
      <c r="Z440" s="65"/>
      <c r="AA440" s="65"/>
      <c r="AB440" s="65"/>
      <c r="AC440" s="65"/>
      <c r="AD440" s="65"/>
      <c r="AE440" s="65"/>
      <c r="AF440" s="65"/>
      <c r="AG440" s="65"/>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c r="BD440" s="17"/>
      <c r="BE440" s="17"/>
      <c r="BF440" s="17"/>
      <c r="BG440" s="17"/>
      <c r="BH440" s="17"/>
      <c r="BI440" s="17"/>
      <c r="BJ440" s="17"/>
      <c r="BK440" s="17"/>
      <c r="BL440" s="17"/>
      <c r="BM440" s="17"/>
      <c r="BN440" s="17"/>
      <c r="BO440" s="17"/>
      <c r="BP440" s="17"/>
      <c r="BQ440" s="17"/>
      <c r="BR440" s="17"/>
      <c r="BS440" s="17"/>
      <c r="BT440" s="17"/>
      <c r="BU440" s="17"/>
      <c r="BV440" s="17"/>
      <c r="BW440" s="17"/>
      <c r="BX440" s="17"/>
      <c r="BY440" s="17"/>
      <c r="BZ440" s="17"/>
      <c r="CA440" s="17"/>
      <c r="CB440" s="17"/>
      <c r="CC440" s="17"/>
      <c r="CD440" s="17"/>
      <c r="CE440" s="17"/>
      <c r="CF440" s="17"/>
      <c r="CG440" s="17"/>
      <c r="CH440" s="17"/>
      <c r="CI440" s="17"/>
      <c r="CJ440" s="17"/>
      <c r="CK440" s="17"/>
      <c r="CL440" s="17"/>
      <c r="CM440" s="17"/>
      <c r="CN440" s="17"/>
      <c r="CO440" s="17"/>
      <c r="CP440" s="17"/>
      <c r="CQ440" s="17"/>
      <c r="CR440" s="17"/>
      <c r="CS440" s="17"/>
      <c r="CT440" s="17"/>
      <c r="CU440" s="17"/>
      <c r="CV440" s="17"/>
      <c r="CW440" s="17"/>
      <c r="CX440" s="17"/>
      <c r="CY440" s="17"/>
      <c r="CZ440" s="17"/>
      <c r="DA440" s="17"/>
      <c r="DB440" s="17"/>
      <c r="DC440" s="17"/>
      <c r="DD440" s="17"/>
      <c r="DE440" s="17"/>
      <c r="DF440" s="17"/>
      <c r="DG440" s="17"/>
      <c r="DH440" s="17"/>
      <c r="DI440" s="17"/>
      <c r="DJ440" s="17"/>
      <c r="DK440" s="17"/>
      <c r="DL440" s="17"/>
      <c r="DM440" s="17"/>
      <c r="DN440" s="17"/>
      <c r="DO440" s="17"/>
      <c r="DP440" s="17"/>
      <c r="DQ440" s="17"/>
      <c r="DR440" s="17"/>
      <c r="DS440" s="17"/>
      <c r="DT440" s="17"/>
      <c r="DU440" s="17"/>
      <c r="DV440" s="17"/>
      <c r="DW440" s="17"/>
      <c r="DX440" s="17"/>
      <c r="DY440" s="17"/>
      <c r="DZ440" s="17"/>
      <c r="EA440" s="17"/>
      <c r="EB440" s="17"/>
      <c r="EC440" s="17"/>
      <c r="ED440" s="17"/>
      <c r="EE440" s="17"/>
      <c r="EF440" s="17"/>
      <c r="EG440" s="17"/>
      <c r="EH440" s="17"/>
      <c r="EI440" s="17"/>
      <c r="EJ440" s="17"/>
      <c r="EK440" s="17"/>
      <c r="EL440" s="17"/>
      <c r="EM440" s="17"/>
      <c r="EN440" s="17"/>
      <c r="EO440" s="17"/>
      <c r="EP440" s="17"/>
      <c r="EQ440" s="17"/>
      <c r="ER440" s="17"/>
      <c r="ES440" s="17"/>
      <c r="ET440" s="17"/>
      <c r="EU440" s="17"/>
      <c r="EV440" s="17"/>
      <c r="EW440" s="17"/>
      <c r="EX440" s="17"/>
      <c r="EY440" s="17"/>
      <c r="EZ440" s="17"/>
      <c r="FA440" s="17"/>
      <c r="FB440" s="17"/>
      <c r="FC440" s="17"/>
      <c r="FD440" s="17"/>
      <c r="FE440" s="17"/>
      <c r="FF440" s="17"/>
      <c r="FG440" s="17"/>
      <c r="FH440" s="17"/>
      <c r="FI440" s="17"/>
      <c r="FJ440" s="17"/>
      <c r="FK440" s="17"/>
      <c r="FL440" s="17"/>
      <c r="FM440" s="17"/>
      <c r="FN440" s="17"/>
      <c r="FO440" s="17"/>
      <c r="FP440" s="17"/>
      <c r="FQ440" s="17"/>
      <c r="FR440" s="17"/>
      <c r="FS440" s="17"/>
      <c r="FT440" s="17"/>
      <c r="FU440" s="17"/>
      <c r="FV440" s="17"/>
      <c r="FW440" s="17"/>
      <c r="FX440" s="17"/>
      <c r="FY440" s="17"/>
      <c r="FZ440" s="17"/>
      <c r="GA440" s="17"/>
      <c r="GB440" s="17"/>
      <c r="GC440" s="17"/>
      <c r="GD440" s="17"/>
      <c r="GE440" s="17"/>
      <c r="GF440" s="17"/>
      <c r="GG440" s="17"/>
      <c r="GH440" s="17"/>
      <c r="GI440" s="17"/>
      <c r="GJ440" s="17"/>
      <c r="GK440" s="17"/>
      <c r="GL440" s="17"/>
      <c r="GM440" s="17"/>
      <c r="GN440" s="17"/>
    </row>
    <row r="441" spans="1:196" s="81" customFormat="1" x14ac:dyDescent="0.25">
      <c r="A441" s="114">
        <f>IF(F441&lt;&gt;"",1+MAX($A$7:A440),"")</f>
        <v>329</v>
      </c>
      <c r="B441" s="239"/>
      <c r="C441" s="75"/>
      <c r="D441" s="75"/>
      <c r="E441" s="98" t="s">
        <v>437</v>
      </c>
      <c r="F441" s="68">
        <v>1</v>
      </c>
      <c r="G441" s="83"/>
      <c r="H441" s="68" t="s">
        <v>35</v>
      </c>
      <c r="I441" s="69">
        <v>0</v>
      </c>
      <c r="J441" s="70">
        <f t="shared" si="235"/>
        <v>1</v>
      </c>
      <c r="K441" s="71"/>
      <c r="L441" s="71">
        <f t="shared" si="236"/>
        <v>0</v>
      </c>
      <c r="M441" s="71"/>
      <c r="N441" s="41">
        <f t="shared" si="237"/>
        <v>0</v>
      </c>
      <c r="O441" s="71"/>
      <c r="P441" s="71">
        <f t="shared" si="238"/>
        <v>0</v>
      </c>
      <c r="Q441" s="72">
        <f t="shared" si="239"/>
        <v>0</v>
      </c>
      <c r="R441" s="73"/>
      <c r="S441" s="82"/>
      <c r="T441" s="83"/>
      <c r="U441" s="83"/>
      <c r="V441" s="84"/>
      <c r="W441" s="85"/>
      <c r="X441" s="86"/>
      <c r="Y441" s="86"/>
      <c r="Z441" s="86"/>
      <c r="AA441" s="86"/>
      <c r="AB441" s="87"/>
      <c r="AC441" s="88"/>
      <c r="AD441" s="65"/>
      <c r="AE441" s="65"/>
      <c r="AF441" s="65"/>
      <c r="AG441" s="65"/>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c r="BD441" s="17"/>
      <c r="BE441" s="17"/>
      <c r="BF441" s="17"/>
      <c r="BG441" s="17"/>
      <c r="BH441" s="17"/>
      <c r="BI441" s="17"/>
      <c r="BJ441" s="17"/>
      <c r="BK441" s="17"/>
      <c r="BL441" s="17"/>
      <c r="BM441" s="17"/>
      <c r="BN441" s="17"/>
      <c r="BO441" s="17"/>
      <c r="BP441" s="17"/>
      <c r="BQ441" s="17"/>
      <c r="BR441" s="17"/>
      <c r="BS441" s="17"/>
      <c r="BT441" s="17"/>
      <c r="BU441" s="17"/>
      <c r="BV441" s="17"/>
      <c r="BW441" s="17"/>
      <c r="BX441" s="17"/>
      <c r="BY441" s="17"/>
      <c r="BZ441" s="17"/>
      <c r="CA441" s="17"/>
      <c r="CB441" s="17"/>
      <c r="CC441" s="17"/>
      <c r="CD441" s="17"/>
      <c r="CE441" s="17"/>
      <c r="CF441" s="17"/>
      <c r="CG441" s="17"/>
      <c r="CH441" s="17"/>
      <c r="CI441" s="17"/>
      <c r="CJ441" s="17"/>
      <c r="CK441" s="17"/>
      <c r="CL441" s="17"/>
      <c r="CM441" s="17"/>
      <c r="CN441" s="17"/>
      <c r="CO441" s="17"/>
      <c r="CP441" s="17"/>
      <c r="CQ441" s="17"/>
      <c r="CR441" s="17"/>
      <c r="CS441" s="17"/>
      <c r="CT441" s="17"/>
      <c r="CU441" s="17"/>
      <c r="CV441" s="17"/>
      <c r="CW441" s="17"/>
      <c r="CX441" s="17"/>
      <c r="CY441" s="17"/>
      <c r="CZ441" s="17"/>
      <c r="DA441" s="17"/>
      <c r="DB441" s="17"/>
      <c r="DC441" s="17"/>
      <c r="DD441" s="17"/>
      <c r="DE441" s="17"/>
      <c r="DF441" s="17"/>
      <c r="DG441" s="17"/>
      <c r="DH441" s="17"/>
      <c r="DI441" s="17"/>
      <c r="DJ441" s="17"/>
      <c r="DK441" s="17"/>
      <c r="DL441" s="17"/>
      <c r="DM441" s="17"/>
      <c r="DN441" s="17"/>
      <c r="DO441" s="17"/>
      <c r="DP441" s="17"/>
      <c r="DQ441" s="17"/>
      <c r="DR441" s="17"/>
      <c r="DS441" s="17"/>
      <c r="DT441" s="17"/>
      <c r="DU441" s="17"/>
      <c r="DV441" s="17"/>
      <c r="DW441" s="17"/>
      <c r="DX441" s="17"/>
      <c r="DY441" s="17"/>
      <c r="DZ441" s="17"/>
      <c r="EA441" s="17"/>
      <c r="EB441" s="17"/>
      <c r="EC441" s="17"/>
      <c r="ED441" s="17"/>
      <c r="EE441" s="17"/>
      <c r="EF441" s="17"/>
      <c r="EG441" s="17"/>
      <c r="EH441" s="17"/>
      <c r="EI441" s="17"/>
      <c r="EJ441" s="17"/>
      <c r="EK441" s="17"/>
      <c r="EL441" s="17"/>
      <c r="EM441" s="17"/>
      <c r="EN441" s="17"/>
      <c r="EO441" s="17"/>
      <c r="EP441" s="17"/>
      <c r="EQ441" s="17"/>
      <c r="ER441" s="17"/>
      <c r="ES441" s="17"/>
      <c r="ET441" s="17"/>
      <c r="EU441" s="17"/>
      <c r="EV441" s="17"/>
      <c r="EW441" s="17"/>
      <c r="EX441" s="17"/>
      <c r="EY441" s="17"/>
      <c r="EZ441" s="17"/>
      <c r="FA441" s="17"/>
      <c r="FB441" s="17"/>
      <c r="FC441" s="17"/>
      <c r="FD441" s="17"/>
      <c r="FE441" s="17"/>
      <c r="FF441" s="17"/>
      <c r="FG441" s="17"/>
      <c r="FH441" s="17"/>
      <c r="FI441" s="17"/>
      <c r="FJ441" s="17"/>
      <c r="FK441" s="17"/>
      <c r="FL441" s="17"/>
      <c r="FM441" s="17"/>
      <c r="FN441" s="17"/>
      <c r="FO441" s="17"/>
      <c r="FP441" s="17"/>
      <c r="FQ441" s="17"/>
      <c r="FR441" s="17"/>
      <c r="FS441" s="17"/>
      <c r="FT441" s="17"/>
      <c r="FU441" s="17"/>
      <c r="FV441" s="17"/>
      <c r="FW441" s="17"/>
      <c r="FX441" s="17"/>
      <c r="FY441" s="17"/>
      <c r="FZ441" s="17"/>
      <c r="GA441" s="17"/>
      <c r="GB441" s="17"/>
      <c r="GC441" s="17"/>
      <c r="GD441" s="17"/>
      <c r="GE441" s="17"/>
      <c r="GF441" s="17"/>
      <c r="GG441" s="17"/>
      <c r="GH441" s="17"/>
      <c r="GI441" s="17"/>
      <c r="GJ441" s="17"/>
      <c r="GK441" s="17"/>
      <c r="GL441" s="17"/>
      <c r="GM441" s="17"/>
      <c r="GN441" s="17"/>
    </row>
    <row r="442" spans="1:196" s="17" customFormat="1" x14ac:dyDescent="0.25">
      <c r="A442" s="114">
        <f>IF(F442&lt;&gt;"",1+MAX($A$7:A441),"")</f>
        <v>330</v>
      </c>
      <c r="B442" s="240"/>
      <c r="C442" s="67"/>
      <c r="D442" s="67"/>
      <c r="E442" s="98" t="s">
        <v>438</v>
      </c>
      <c r="F442" s="68">
        <v>1</v>
      </c>
      <c r="G442" s="65"/>
      <c r="H442" s="68" t="s">
        <v>35</v>
      </c>
      <c r="I442" s="69">
        <v>0</v>
      </c>
      <c r="J442" s="70">
        <f t="shared" si="235"/>
        <v>1</v>
      </c>
      <c r="K442" s="71"/>
      <c r="L442" s="71">
        <f t="shared" si="236"/>
        <v>0</v>
      </c>
      <c r="M442" s="71"/>
      <c r="N442" s="41">
        <f t="shared" si="237"/>
        <v>0</v>
      </c>
      <c r="O442" s="71"/>
      <c r="P442" s="71">
        <f t="shared" si="238"/>
        <v>0</v>
      </c>
      <c r="Q442" s="72">
        <f t="shared" si="239"/>
        <v>0</v>
      </c>
      <c r="R442" s="73"/>
      <c r="S442" s="65"/>
      <c r="T442" s="65"/>
      <c r="U442" s="65"/>
      <c r="V442" s="65"/>
      <c r="W442" s="65"/>
      <c r="X442" s="65"/>
      <c r="Y442" s="65"/>
      <c r="Z442" s="65"/>
      <c r="AA442" s="65"/>
      <c r="AB442" s="65"/>
      <c r="AC442" s="65"/>
      <c r="AD442" s="65"/>
      <c r="AE442" s="65"/>
      <c r="AF442" s="65"/>
      <c r="AG442" s="65"/>
    </row>
    <row r="443" spans="1:196" s="81" customFormat="1" x14ac:dyDescent="0.25">
      <c r="A443" s="114" t="str">
        <f>IF(F443&lt;&gt;"",1+MAX($A$7:A442),"")</f>
        <v/>
      </c>
      <c r="B443" s="177"/>
      <c r="C443" s="75"/>
      <c r="D443" s="75"/>
      <c r="E443" s="97" t="s">
        <v>439</v>
      </c>
      <c r="F443" s="68"/>
      <c r="G443" s="65"/>
      <c r="H443" s="68"/>
      <c r="I443" s="69"/>
      <c r="J443" s="70"/>
      <c r="K443" s="71"/>
      <c r="L443" s="71"/>
      <c r="M443" s="71"/>
      <c r="N443" s="41"/>
      <c r="O443" s="71"/>
      <c r="P443" s="71"/>
      <c r="Q443" s="72"/>
      <c r="R443" s="73"/>
      <c r="S443" s="65"/>
      <c r="T443" s="65"/>
      <c r="U443" s="65"/>
      <c r="V443" s="65"/>
      <c r="W443" s="65"/>
      <c r="X443" s="65"/>
      <c r="Y443" s="65"/>
      <c r="Z443" s="65"/>
      <c r="AA443" s="65"/>
      <c r="AB443" s="65"/>
      <c r="AC443" s="65"/>
      <c r="AD443" s="65"/>
      <c r="AE443" s="65"/>
      <c r="AF443" s="65"/>
      <c r="AG443" s="65"/>
      <c r="AH443" s="17"/>
      <c r="AI443" s="17"/>
      <c r="AJ443" s="17"/>
      <c r="AK443" s="17"/>
      <c r="AL443" s="17"/>
      <c r="AM443" s="17"/>
      <c r="AN443" s="17"/>
      <c r="AO443" s="17"/>
      <c r="AP443" s="17"/>
      <c r="AQ443" s="17"/>
      <c r="AR443" s="17"/>
      <c r="AS443" s="17"/>
      <c r="AT443" s="17"/>
      <c r="AU443" s="17"/>
      <c r="AV443" s="17"/>
      <c r="AW443" s="17"/>
      <c r="AX443" s="17"/>
      <c r="AY443" s="17"/>
      <c r="AZ443" s="17"/>
      <c r="BA443" s="17"/>
      <c r="BB443" s="17"/>
      <c r="BC443" s="17"/>
      <c r="BD443" s="17"/>
      <c r="BE443" s="17"/>
      <c r="BF443" s="17"/>
      <c r="BG443" s="17"/>
      <c r="BH443" s="17"/>
      <c r="BI443" s="17"/>
      <c r="BJ443" s="17"/>
      <c r="BK443" s="17"/>
      <c r="BL443" s="17"/>
      <c r="BM443" s="17"/>
      <c r="BN443" s="17"/>
      <c r="BO443" s="17"/>
      <c r="BP443" s="17"/>
      <c r="BQ443" s="17"/>
      <c r="BR443" s="17"/>
      <c r="BS443" s="17"/>
      <c r="BT443" s="17"/>
      <c r="BU443" s="17"/>
      <c r="BV443" s="17"/>
      <c r="BW443" s="17"/>
      <c r="BX443" s="17"/>
      <c r="BY443" s="17"/>
      <c r="BZ443" s="17"/>
      <c r="CA443" s="17"/>
      <c r="CB443" s="17"/>
      <c r="CC443" s="17"/>
      <c r="CD443" s="17"/>
      <c r="CE443" s="17"/>
      <c r="CF443" s="17"/>
      <c r="CG443" s="17"/>
      <c r="CH443" s="17"/>
      <c r="CI443" s="17"/>
      <c r="CJ443" s="17"/>
      <c r="CK443" s="17"/>
      <c r="CL443" s="17"/>
      <c r="CM443" s="17"/>
      <c r="CN443" s="17"/>
      <c r="CO443" s="17"/>
      <c r="CP443" s="17"/>
      <c r="CQ443" s="17"/>
      <c r="CR443" s="17"/>
      <c r="CS443" s="17"/>
      <c r="CT443" s="17"/>
      <c r="CU443" s="17"/>
      <c r="CV443" s="17"/>
      <c r="CW443" s="17"/>
      <c r="CX443" s="17"/>
      <c r="CY443" s="17"/>
      <c r="CZ443" s="17"/>
      <c r="DA443" s="17"/>
      <c r="DB443" s="17"/>
      <c r="DC443" s="17"/>
      <c r="DD443" s="17"/>
      <c r="DE443" s="17"/>
      <c r="DF443" s="17"/>
      <c r="DG443" s="17"/>
      <c r="DH443" s="17"/>
      <c r="DI443" s="17"/>
      <c r="DJ443" s="17"/>
      <c r="DK443" s="17"/>
      <c r="DL443" s="17"/>
      <c r="DM443" s="17"/>
      <c r="DN443" s="17"/>
      <c r="DO443" s="17"/>
      <c r="DP443" s="17"/>
      <c r="DQ443" s="17"/>
      <c r="DR443" s="17"/>
      <c r="DS443" s="17"/>
      <c r="DT443" s="17"/>
      <c r="DU443" s="17"/>
      <c r="DV443" s="17"/>
      <c r="DW443" s="17"/>
      <c r="DX443" s="17"/>
      <c r="DY443" s="17"/>
      <c r="DZ443" s="17"/>
      <c r="EA443" s="17"/>
      <c r="EB443" s="17"/>
      <c r="EC443" s="17"/>
      <c r="ED443" s="17"/>
      <c r="EE443" s="17"/>
      <c r="EF443" s="17"/>
      <c r="EG443" s="17"/>
      <c r="EH443" s="17"/>
      <c r="EI443" s="17"/>
      <c r="EJ443" s="17"/>
      <c r="EK443" s="17"/>
      <c r="EL443" s="17"/>
      <c r="EM443" s="17"/>
      <c r="EN443" s="17"/>
      <c r="EO443" s="17"/>
      <c r="EP443" s="17"/>
      <c r="EQ443" s="17"/>
      <c r="ER443" s="17"/>
      <c r="ES443" s="17"/>
      <c r="ET443" s="17"/>
      <c r="EU443" s="17"/>
      <c r="EV443" s="17"/>
      <c r="EW443" s="17"/>
      <c r="EX443" s="17"/>
      <c r="EY443" s="17"/>
      <c r="EZ443" s="17"/>
      <c r="FA443" s="17"/>
      <c r="FB443" s="17"/>
      <c r="FC443" s="17"/>
      <c r="FD443" s="17"/>
      <c r="FE443" s="17"/>
      <c r="FF443" s="17"/>
      <c r="FG443" s="17"/>
      <c r="FH443" s="17"/>
      <c r="FI443" s="17"/>
      <c r="FJ443" s="17"/>
      <c r="FK443" s="17"/>
      <c r="FL443" s="17"/>
      <c r="FM443" s="17"/>
      <c r="FN443" s="17"/>
      <c r="FO443" s="17"/>
      <c r="FP443" s="17"/>
      <c r="FQ443" s="17"/>
      <c r="FR443" s="17"/>
      <c r="FS443" s="17"/>
      <c r="FT443" s="17"/>
      <c r="FU443" s="17"/>
      <c r="FV443" s="17"/>
      <c r="FW443" s="17"/>
      <c r="FX443" s="17"/>
      <c r="FY443" s="17"/>
      <c r="FZ443" s="17"/>
      <c r="GA443" s="17"/>
      <c r="GB443" s="17"/>
      <c r="GC443" s="17"/>
      <c r="GD443" s="17"/>
      <c r="GE443" s="17"/>
      <c r="GF443" s="17"/>
      <c r="GG443" s="17"/>
      <c r="GH443" s="17"/>
      <c r="GI443" s="17"/>
      <c r="GJ443" s="17"/>
      <c r="GK443" s="17"/>
      <c r="GL443" s="17"/>
      <c r="GM443" s="17"/>
      <c r="GN443" s="17"/>
    </row>
    <row r="444" spans="1:196" s="81" customFormat="1" x14ac:dyDescent="0.25">
      <c r="A444" s="114">
        <f>IF(F444&lt;&gt;"",1+MAX($A$7:A443),"")</f>
        <v>331</v>
      </c>
      <c r="B444" s="238" t="s">
        <v>645</v>
      </c>
      <c r="C444" s="75"/>
      <c r="D444" s="75"/>
      <c r="E444" s="98" t="s">
        <v>440</v>
      </c>
      <c r="F444" s="68">
        <v>1</v>
      </c>
      <c r="G444" s="65"/>
      <c r="H444" s="68" t="s">
        <v>35</v>
      </c>
      <c r="I444" s="69">
        <v>0</v>
      </c>
      <c r="J444" s="70">
        <f t="shared" si="235"/>
        <v>1</v>
      </c>
      <c r="K444" s="71"/>
      <c r="L444" s="71">
        <f t="shared" si="236"/>
        <v>0</v>
      </c>
      <c r="M444" s="71"/>
      <c r="N444" s="41">
        <f t="shared" si="237"/>
        <v>0</v>
      </c>
      <c r="O444" s="71"/>
      <c r="P444" s="71">
        <f t="shared" si="238"/>
        <v>0</v>
      </c>
      <c r="Q444" s="72">
        <f t="shared" si="239"/>
        <v>0</v>
      </c>
      <c r="R444" s="73"/>
      <c r="S444" s="65"/>
      <c r="T444" s="65"/>
      <c r="U444" s="65"/>
      <c r="V444" s="65"/>
      <c r="W444" s="65"/>
      <c r="X444" s="65"/>
      <c r="Y444" s="65"/>
      <c r="Z444" s="65"/>
      <c r="AA444" s="65"/>
      <c r="AB444" s="65"/>
      <c r="AC444" s="65"/>
      <c r="AD444" s="65"/>
      <c r="AE444" s="65"/>
      <c r="AF444" s="65"/>
      <c r="AG444" s="65"/>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c r="BD444" s="17"/>
      <c r="BE444" s="17"/>
      <c r="BF444" s="17"/>
      <c r="BG444" s="17"/>
      <c r="BH444" s="17"/>
      <c r="BI444" s="17"/>
      <c r="BJ444" s="17"/>
      <c r="BK444" s="17"/>
      <c r="BL444" s="17"/>
      <c r="BM444" s="17"/>
      <c r="BN444" s="17"/>
      <c r="BO444" s="17"/>
      <c r="BP444" s="17"/>
      <c r="BQ444" s="17"/>
      <c r="BR444" s="17"/>
      <c r="BS444" s="17"/>
      <c r="BT444" s="17"/>
      <c r="BU444" s="17"/>
      <c r="BV444" s="17"/>
      <c r="BW444" s="17"/>
      <c r="BX444" s="17"/>
      <c r="BY444" s="17"/>
      <c r="BZ444" s="17"/>
      <c r="CA444" s="17"/>
      <c r="CB444" s="17"/>
      <c r="CC444" s="17"/>
      <c r="CD444" s="17"/>
      <c r="CE444" s="17"/>
      <c r="CF444" s="17"/>
      <c r="CG444" s="17"/>
      <c r="CH444" s="17"/>
      <c r="CI444" s="17"/>
      <c r="CJ444" s="17"/>
      <c r="CK444" s="17"/>
      <c r="CL444" s="17"/>
      <c r="CM444" s="17"/>
      <c r="CN444" s="17"/>
      <c r="CO444" s="17"/>
      <c r="CP444" s="17"/>
      <c r="CQ444" s="17"/>
      <c r="CR444" s="17"/>
      <c r="CS444" s="17"/>
      <c r="CT444" s="17"/>
      <c r="CU444" s="17"/>
      <c r="CV444" s="17"/>
      <c r="CW444" s="17"/>
      <c r="CX444" s="17"/>
      <c r="CY444" s="17"/>
      <c r="CZ444" s="17"/>
      <c r="DA444" s="17"/>
      <c r="DB444" s="17"/>
      <c r="DC444" s="17"/>
      <c r="DD444" s="17"/>
      <c r="DE444" s="17"/>
      <c r="DF444" s="17"/>
      <c r="DG444" s="17"/>
      <c r="DH444" s="17"/>
      <c r="DI444" s="17"/>
      <c r="DJ444" s="17"/>
      <c r="DK444" s="17"/>
      <c r="DL444" s="17"/>
      <c r="DM444" s="17"/>
      <c r="DN444" s="17"/>
      <c r="DO444" s="17"/>
      <c r="DP444" s="17"/>
      <c r="DQ444" s="17"/>
      <c r="DR444" s="17"/>
      <c r="DS444" s="17"/>
      <c r="DT444" s="17"/>
      <c r="DU444" s="17"/>
      <c r="DV444" s="17"/>
      <c r="DW444" s="17"/>
      <c r="DX444" s="17"/>
      <c r="DY444" s="17"/>
      <c r="DZ444" s="17"/>
      <c r="EA444" s="17"/>
      <c r="EB444" s="17"/>
      <c r="EC444" s="17"/>
      <c r="ED444" s="17"/>
      <c r="EE444" s="17"/>
      <c r="EF444" s="17"/>
      <c r="EG444" s="17"/>
      <c r="EH444" s="17"/>
      <c r="EI444" s="17"/>
      <c r="EJ444" s="17"/>
      <c r="EK444" s="17"/>
      <c r="EL444" s="17"/>
      <c r="EM444" s="17"/>
      <c r="EN444" s="17"/>
      <c r="EO444" s="17"/>
      <c r="EP444" s="17"/>
      <c r="EQ444" s="17"/>
      <c r="ER444" s="17"/>
      <c r="ES444" s="17"/>
      <c r="ET444" s="17"/>
      <c r="EU444" s="17"/>
      <c r="EV444" s="17"/>
      <c r="EW444" s="17"/>
      <c r="EX444" s="17"/>
      <c r="EY444" s="17"/>
      <c r="EZ444" s="17"/>
      <c r="FA444" s="17"/>
      <c r="FB444" s="17"/>
      <c r="FC444" s="17"/>
      <c r="FD444" s="17"/>
      <c r="FE444" s="17"/>
      <c r="FF444" s="17"/>
      <c r="FG444" s="17"/>
      <c r="FH444" s="17"/>
      <c r="FI444" s="17"/>
      <c r="FJ444" s="17"/>
      <c r="FK444" s="17"/>
      <c r="FL444" s="17"/>
      <c r="FM444" s="17"/>
      <c r="FN444" s="17"/>
      <c r="FO444" s="17"/>
      <c r="FP444" s="17"/>
      <c r="FQ444" s="17"/>
      <c r="FR444" s="17"/>
      <c r="FS444" s="17"/>
      <c r="FT444" s="17"/>
      <c r="FU444" s="17"/>
      <c r="FV444" s="17"/>
      <c r="FW444" s="17"/>
      <c r="FX444" s="17"/>
      <c r="FY444" s="17"/>
      <c r="FZ444" s="17"/>
      <c r="GA444" s="17"/>
      <c r="GB444" s="17"/>
      <c r="GC444" s="17"/>
      <c r="GD444" s="17"/>
      <c r="GE444" s="17"/>
      <c r="GF444" s="17"/>
      <c r="GG444" s="17"/>
      <c r="GH444" s="17"/>
      <c r="GI444" s="17"/>
      <c r="GJ444" s="17"/>
      <c r="GK444" s="17"/>
      <c r="GL444" s="17"/>
      <c r="GM444" s="17"/>
      <c r="GN444" s="17"/>
    </row>
    <row r="445" spans="1:196" s="81" customFormat="1" x14ac:dyDescent="0.25">
      <c r="A445" s="114">
        <f>IF(F445&lt;&gt;"",1+MAX($A$7:A444),"")</f>
        <v>332</v>
      </c>
      <c r="B445" s="239"/>
      <c r="C445" s="75"/>
      <c r="D445" s="75"/>
      <c r="E445" s="98" t="s">
        <v>441</v>
      </c>
      <c r="F445" s="68">
        <v>3</v>
      </c>
      <c r="G445" s="83"/>
      <c r="H445" s="68" t="s">
        <v>35</v>
      </c>
      <c r="I445" s="69">
        <v>0</v>
      </c>
      <c r="J445" s="70">
        <f t="shared" si="235"/>
        <v>3</v>
      </c>
      <c r="K445" s="71"/>
      <c r="L445" s="71">
        <f t="shared" si="236"/>
        <v>0</v>
      </c>
      <c r="M445" s="71"/>
      <c r="N445" s="41">
        <f t="shared" si="237"/>
        <v>0</v>
      </c>
      <c r="O445" s="71"/>
      <c r="P445" s="71">
        <f t="shared" si="238"/>
        <v>0</v>
      </c>
      <c r="Q445" s="72">
        <f t="shared" si="239"/>
        <v>0</v>
      </c>
      <c r="R445" s="73"/>
      <c r="S445" s="82"/>
      <c r="T445" s="83"/>
      <c r="U445" s="83"/>
      <c r="V445" s="84"/>
      <c r="W445" s="85"/>
      <c r="X445" s="86"/>
      <c r="Y445" s="86"/>
      <c r="Z445" s="86"/>
      <c r="AA445" s="86"/>
      <c r="AB445" s="87"/>
      <c r="AC445" s="88"/>
      <c r="AD445" s="65"/>
      <c r="AE445" s="65"/>
      <c r="AF445" s="65"/>
      <c r="AG445" s="65"/>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c r="BD445" s="17"/>
      <c r="BE445" s="17"/>
      <c r="BF445" s="17"/>
      <c r="BG445" s="17"/>
      <c r="BH445" s="17"/>
      <c r="BI445" s="17"/>
      <c r="BJ445" s="17"/>
      <c r="BK445" s="17"/>
      <c r="BL445" s="17"/>
      <c r="BM445" s="17"/>
      <c r="BN445" s="17"/>
      <c r="BO445" s="17"/>
      <c r="BP445" s="17"/>
      <c r="BQ445" s="17"/>
      <c r="BR445" s="17"/>
      <c r="BS445" s="17"/>
      <c r="BT445" s="17"/>
      <c r="BU445" s="17"/>
      <c r="BV445" s="17"/>
      <c r="BW445" s="17"/>
      <c r="BX445" s="17"/>
      <c r="BY445" s="17"/>
      <c r="BZ445" s="17"/>
      <c r="CA445" s="17"/>
      <c r="CB445" s="17"/>
      <c r="CC445" s="17"/>
      <c r="CD445" s="17"/>
      <c r="CE445" s="17"/>
      <c r="CF445" s="17"/>
      <c r="CG445" s="17"/>
      <c r="CH445" s="17"/>
      <c r="CI445" s="17"/>
      <c r="CJ445" s="17"/>
      <c r="CK445" s="17"/>
      <c r="CL445" s="17"/>
      <c r="CM445" s="17"/>
      <c r="CN445" s="17"/>
      <c r="CO445" s="17"/>
      <c r="CP445" s="17"/>
      <c r="CQ445" s="17"/>
      <c r="CR445" s="17"/>
      <c r="CS445" s="17"/>
      <c r="CT445" s="17"/>
      <c r="CU445" s="17"/>
      <c r="CV445" s="17"/>
      <c r="CW445" s="17"/>
      <c r="CX445" s="17"/>
      <c r="CY445" s="17"/>
      <c r="CZ445" s="17"/>
      <c r="DA445" s="17"/>
      <c r="DB445" s="17"/>
      <c r="DC445" s="17"/>
      <c r="DD445" s="17"/>
      <c r="DE445" s="17"/>
      <c r="DF445" s="17"/>
      <c r="DG445" s="17"/>
      <c r="DH445" s="17"/>
      <c r="DI445" s="17"/>
      <c r="DJ445" s="17"/>
      <c r="DK445" s="17"/>
      <c r="DL445" s="17"/>
      <c r="DM445" s="17"/>
      <c r="DN445" s="17"/>
      <c r="DO445" s="17"/>
      <c r="DP445" s="17"/>
      <c r="DQ445" s="17"/>
      <c r="DR445" s="17"/>
      <c r="DS445" s="17"/>
      <c r="DT445" s="17"/>
      <c r="DU445" s="17"/>
      <c r="DV445" s="17"/>
      <c r="DW445" s="17"/>
      <c r="DX445" s="17"/>
      <c r="DY445" s="17"/>
      <c r="DZ445" s="17"/>
      <c r="EA445" s="17"/>
      <c r="EB445" s="17"/>
      <c r="EC445" s="17"/>
      <c r="ED445" s="17"/>
      <c r="EE445" s="17"/>
      <c r="EF445" s="17"/>
      <c r="EG445" s="17"/>
      <c r="EH445" s="17"/>
      <c r="EI445" s="17"/>
      <c r="EJ445" s="17"/>
      <c r="EK445" s="17"/>
      <c r="EL445" s="17"/>
      <c r="EM445" s="17"/>
      <c r="EN445" s="17"/>
      <c r="EO445" s="17"/>
      <c r="EP445" s="17"/>
      <c r="EQ445" s="17"/>
      <c r="ER445" s="17"/>
      <c r="ES445" s="17"/>
      <c r="ET445" s="17"/>
      <c r="EU445" s="17"/>
      <c r="EV445" s="17"/>
      <c r="EW445" s="17"/>
      <c r="EX445" s="17"/>
      <c r="EY445" s="17"/>
      <c r="EZ445" s="17"/>
      <c r="FA445" s="17"/>
      <c r="FB445" s="17"/>
      <c r="FC445" s="17"/>
      <c r="FD445" s="17"/>
      <c r="FE445" s="17"/>
      <c r="FF445" s="17"/>
      <c r="FG445" s="17"/>
      <c r="FH445" s="17"/>
      <c r="FI445" s="17"/>
      <c r="FJ445" s="17"/>
      <c r="FK445" s="17"/>
      <c r="FL445" s="17"/>
      <c r="FM445" s="17"/>
      <c r="FN445" s="17"/>
      <c r="FO445" s="17"/>
      <c r="FP445" s="17"/>
      <c r="FQ445" s="17"/>
      <c r="FR445" s="17"/>
      <c r="FS445" s="17"/>
      <c r="FT445" s="17"/>
      <c r="FU445" s="17"/>
      <c r="FV445" s="17"/>
      <c r="FW445" s="17"/>
      <c r="FX445" s="17"/>
      <c r="FY445" s="17"/>
      <c r="FZ445" s="17"/>
      <c r="GA445" s="17"/>
      <c r="GB445" s="17"/>
      <c r="GC445" s="17"/>
      <c r="GD445" s="17"/>
      <c r="GE445" s="17"/>
      <c r="GF445" s="17"/>
      <c r="GG445" s="17"/>
      <c r="GH445" s="17"/>
      <c r="GI445" s="17"/>
      <c r="GJ445" s="17"/>
      <c r="GK445" s="17"/>
      <c r="GL445" s="17"/>
      <c r="GM445" s="17"/>
      <c r="GN445" s="17"/>
    </row>
    <row r="446" spans="1:196" s="17" customFormat="1" x14ac:dyDescent="0.25">
      <c r="A446" s="114">
        <f>IF(F446&lt;&gt;"",1+MAX($A$7:A445),"")</f>
        <v>333</v>
      </c>
      <c r="B446" s="239"/>
      <c r="C446" s="67"/>
      <c r="D446" s="67"/>
      <c r="E446" s="98" t="s">
        <v>442</v>
      </c>
      <c r="F446" s="68">
        <v>1</v>
      </c>
      <c r="G446" s="65"/>
      <c r="H446" s="68" t="s">
        <v>35</v>
      </c>
      <c r="I446" s="69">
        <v>0</v>
      </c>
      <c r="J446" s="70">
        <f t="shared" si="235"/>
        <v>1</v>
      </c>
      <c r="K446" s="71"/>
      <c r="L446" s="71">
        <f t="shared" si="236"/>
        <v>0</v>
      </c>
      <c r="M446" s="71"/>
      <c r="N446" s="41">
        <f t="shared" si="237"/>
        <v>0</v>
      </c>
      <c r="O446" s="71"/>
      <c r="P446" s="71">
        <f t="shared" si="238"/>
        <v>0</v>
      </c>
      <c r="Q446" s="72">
        <f t="shared" si="239"/>
        <v>0</v>
      </c>
      <c r="R446" s="73"/>
      <c r="S446" s="65"/>
      <c r="T446" s="65"/>
      <c r="U446" s="65"/>
      <c r="V446" s="65"/>
      <c r="W446" s="65"/>
      <c r="X446" s="65"/>
      <c r="Y446" s="65"/>
      <c r="Z446" s="65"/>
      <c r="AA446" s="65"/>
      <c r="AB446" s="65"/>
      <c r="AC446" s="65"/>
      <c r="AD446" s="65"/>
      <c r="AE446" s="65"/>
      <c r="AF446" s="65"/>
      <c r="AG446" s="65"/>
    </row>
    <row r="447" spans="1:196" s="81" customFormat="1" x14ac:dyDescent="0.25">
      <c r="A447" s="114">
        <f>IF(F447&lt;&gt;"",1+MAX($A$7:A446),"")</f>
        <v>334</v>
      </c>
      <c r="B447" s="239"/>
      <c r="C447" s="75"/>
      <c r="D447" s="75"/>
      <c r="E447" s="98" t="s">
        <v>443</v>
      </c>
      <c r="F447" s="68">
        <v>2</v>
      </c>
      <c r="G447" s="65"/>
      <c r="H447" s="68" t="s">
        <v>35</v>
      </c>
      <c r="I447" s="69">
        <v>0</v>
      </c>
      <c r="J447" s="70">
        <f t="shared" si="235"/>
        <v>2</v>
      </c>
      <c r="K447" s="71"/>
      <c r="L447" s="71">
        <f t="shared" si="236"/>
        <v>0</v>
      </c>
      <c r="M447" s="71"/>
      <c r="N447" s="41">
        <f t="shared" si="237"/>
        <v>0</v>
      </c>
      <c r="O447" s="71"/>
      <c r="P447" s="71">
        <f t="shared" si="238"/>
        <v>0</v>
      </c>
      <c r="Q447" s="72">
        <f t="shared" si="239"/>
        <v>0</v>
      </c>
      <c r="R447" s="73"/>
      <c r="S447" s="65"/>
      <c r="T447" s="65"/>
      <c r="U447" s="65"/>
      <c r="V447" s="65"/>
      <c r="W447" s="65"/>
      <c r="X447" s="65"/>
      <c r="Y447" s="65"/>
      <c r="Z447" s="65"/>
      <c r="AA447" s="65"/>
      <c r="AB447" s="65"/>
      <c r="AC447" s="65"/>
      <c r="AD447" s="65"/>
      <c r="AE447" s="65"/>
      <c r="AF447" s="65"/>
      <c r="AG447" s="65"/>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c r="BD447" s="17"/>
      <c r="BE447" s="17"/>
      <c r="BF447" s="17"/>
      <c r="BG447" s="17"/>
      <c r="BH447" s="17"/>
      <c r="BI447" s="17"/>
      <c r="BJ447" s="17"/>
      <c r="BK447" s="17"/>
      <c r="BL447" s="17"/>
      <c r="BM447" s="17"/>
      <c r="BN447" s="17"/>
      <c r="BO447" s="17"/>
      <c r="BP447" s="17"/>
      <c r="BQ447" s="17"/>
      <c r="BR447" s="17"/>
      <c r="BS447" s="17"/>
      <c r="BT447" s="17"/>
      <c r="BU447" s="17"/>
      <c r="BV447" s="17"/>
      <c r="BW447" s="17"/>
      <c r="BX447" s="17"/>
      <c r="BY447" s="17"/>
      <c r="BZ447" s="17"/>
      <c r="CA447" s="17"/>
      <c r="CB447" s="17"/>
      <c r="CC447" s="17"/>
      <c r="CD447" s="17"/>
      <c r="CE447" s="17"/>
      <c r="CF447" s="17"/>
      <c r="CG447" s="17"/>
      <c r="CH447" s="17"/>
      <c r="CI447" s="17"/>
      <c r="CJ447" s="17"/>
      <c r="CK447" s="17"/>
      <c r="CL447" s="17"/>
      <c r="CM447" s="17"/>
      <c r="CN447" s="17"/>
      <c r="CO447" s="17"/>
      <c r="CP447" s="17"/>
      <c r="CQ447" s="17"/>
      <c r="CR447" s="17"/>
      <c r="CS447" s="17"/>
      <c r="CT447" s="17"/>
      <c r="CU447" s="17"/>
      <c r="CV447" s="17"/>
      <c r="CW447" s="17"/>
      <c r="CX447" s="17"/>
      <c r="CY447" s="17"/>
      <c r="CZ447" s="17"/>
      <c r="DA447" s="17"/>
      <c r="DB447" s="17"/>
      <c r="DC447" s="17"/>
      <c r="DD447" s="17"/>
      <c r="DE447" s="17"/>
      <c r="DF447" s="17"/>
      <c r="DG447" s="17"/>
      <c r="DH447" s="17"/>
      <c r="DI447" s="17"/>
      <c r="DJ447" s="17"/>
      <c r="DK447" s="17"/>
      <c r="DL447" s="17"/>
      <c r="DM447" s="17"/>
      <c r="DN447" s="17"/>
      <c r="DO447" s="17"/>
      <c r="DP447" s="17"/>
      <c r="DQ447" s="17"/>
      <c r="DR447" s="17"/>
      <c r="DS447" s="17"/>
      <c r="DT447" s="17"/>
      <c r="DU447" s="17"/>
      <c r="DV447" s="17"/>
      <c r="DW447" s="17"/>
      <c r="DX447" s="17"/>
      <c r="DY447" s="17"/>
      <c r="DZ447" s="17"/>
      <c r="EA447" s="17"/>
      <c r="EB447" s="17"/>
      <c r="EC447" s="17"/>
      <c r="ED447" s="17"/>
      <c r="EE447" s="17"/>
      <c r="EF447" s="17"/>
      <c r="EG447" s="17"/>
      <c r="EH447" s="17"/>
      <c r="EI447" s="17"/>
      <c r="EJ447" s="17"/>
      <c r="EK447" s="17"/>
      <c r="EL447" s="17"/>
      <c r="EM447" s="17"/>
      <c r="EN447" s="17"/>
      <c r="EO447" s="17"/>
      <c r="EP447" s="17"/>
      <c r="EQ447" s="17"/>
      <c r="ER447" s="17"/>
      <c r="ES447" s="17"/>
      <c r="ET447" s="17"/>
      <c r="EU447" s="17"/>
      <c r="EV447" s="17"/>
      <c r="EW447" s="17"/>
      <c r="EX447" s="17"/>
      <c r="EY447" s="17"/>
      <c r="EZ447" s="17"/>
      <c r="FA447" s="17"/>
      <c r="FB447" s="17"/>
      <c r="FC447" s="17"/>
      <c r="FD447" s="17"/>
      <c r="FE447" s="17"/>
      <c r="FF447" s="17"/>
      <c r="FG447" s="17"/>
      <c r="FH447" s="17"/>
      <c r="FI447" s="17"/>
      <c r="FJ447" s="17"/>
      <c r="FK447" s="17"/>
      <c r="FL447" s="17"/>
      <c r="FM447" s="17"/>
      <c r="FN447" s="17"/>
      <c r="FO447" s="17"/>
      <c r="FP447" s="17"/>
      <c r="FQ447" s="17"/>
      <c r="FR447" s="17"/>
      <c r="FS447" s="17"/>
      <c r="FT447" s="17"/>
      <c r="FU447" s="17"/>
      <c r="FV447" s="17"/>
      <c r="FW447" s="17"/>
      <c r="FX447" s="17"/>
      <c r="FY447" s="17"/>
      <c r="FZ447" s="17"/>
      <c r="GA447" s="17"/>
      <c r="GB447" s="17"/>
      <c r="GC447" s="17"/>
      <c r="GD447" s="17"/>
      <c r="GE447" s="17"/>
      <c r="GF447" s="17"/>
      <c r="GG447" s="17"/>
      <c r="GH447" s="17"/>
      <c r="GI447" s="17"/>
      <c r="GJ447" s="17"/>
      <c r="GK447" s="17"/>
      <c r="GL447" s="17"/>
      <c r="GM447" s="17"/>
      <c r="GN447" s="17"/>
    </row>
    <row r="448" spans="1:196" s="81" customFormat="1" x14ac:dyDescent="0.25">
      <c r="A448" s="114">
        <f>IF(F448&lt;&gt;"",1+MAX($A$7:A447),"")</f>
        <v>335</v>
      </c>
      <c r="B448" s="239"/>
      <c r="C448" s="75"/>
      <c r="D448" s="75"/>
      <c r="E448" s="98" t="s">
        <v>444</v>
      </c>
      <c r="F448" s="68">
        <v>1</v>
      </c>
      <c r="G448" s="65"/>
      <c r="H448" s="68" t="s">
        <v>35</v>
      </c>
      <c r="I448" s="69">
        <v>0</v>
      </c>
      <c r="J448" s="70">
        <f t="shared" si="235"/>
        <v>1</v>
      </c>
      <c r="K448" s="71"/>
      <c r="L448" s="71">
        <f t="shared" si="236"/>
        <v>0</v>
      </c>
      <c r="M448" s="71"/>
      <c r="N448" s="41">
        <f t="shared" si="237"/>
        <v>0</v>
      </c>
      <c r="O448" s="71"/>
      <c r="P448" s="71">
        <f t="shared" si="238"/>
        <v>0</v>
      </c>
      <c r="Q448" s="72">
        <f t="shared" si="239"/>
        <v>0</v>
      </c>
      <c r="R448" s="73"/>
      <c r="S448" s="65"/>
      <c r="T448" s="65"/>
      <c r="U448" s="65"/>
      <c r="V448" s="65"/>
      <c r="W448" s="65"/>
      <c r="X448" s="65"/>
      <c r="Y448" s="65"/>
      <c r="Z448" s="65"/>
      <c r="AA448" s="65"/>
      <c r="AB448" s="65"/>
      <c r="AC448" s="65"/>
      <c r="AD448" s="65"/>
      <c r="AE448" s="65"/>
      <c r="AF448" s="65"/>
      <c r="AG448" s="65"/>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c r="BD448" s="17"/>
      <c r="BE448" s="17"/>
      <c r="BF448" s="17"/>
      <c r="BG448" s="17"/>
      <c r="BH448" s="17"/>
      <c r="BI448" s="17"/>
      <c r="BJ448" s="17"/>
      <c r="BK448" s="17"/>
      <c r="BL448" s="17"/>
      <c r="BM448" s="17"/>
      <c r="BN448" s="17"/>
      <c r="BO448" s="17"/>
      <c r="BP448" s="17"/>
      <c r="BQ448" s="17"/>
      <c r="BR448" s="17"/>
      <c r="BS448" s="17"/>
      <c r="BT448" s="17"/>
      <c r="BU448" s="17"/>
      <c r="BV448" s="17"/>
      <c r="BW448" s="17"/>
      <c r="BX448" s="17"/>
      <c r="BY448" s="17"/>
      <c r="BZ448" s="17"/>
      <c r="CA448" s="17"/>
      <c r="CB448" s="17"/>
      <c r="CC448" s="17"/>
      <c r="CD448" s="17"/>
      <c r="CE448" s="17"/>
      <c r="CF448" s="17"/>
      <c r="CG448" s="17"/>
      <c r="CH448" s="17"/>
      <c r="CI448" s="17"/>
      <c r="CJ448" s="17"/>
      <c r="CK448" s="17"/>
      <c r="CL448" s="17"/>
      <c r="CM448" s="17"/>
      <c r="CN448" s="17"/>
      <c r="CO448" s="17"/>
      <c r="CP448" s="17"/>
      <c r="CQ448" s="17"/>
      <c r="CR448" s="17"/>
      <c r="CS448" s="17"/>
      <c r="CT448" s="17"/>
      <c r="CU448" s="17"/>
      <c r="CV448" s="17"/>
      <c r="CW448" s="17"/>
      <c r="CX448" s="17"/>
      <c r="CY448" s="17"/>
      <c r="CZ448" s="17"/>
      <c r="DA448" s="17"/>
      <c r="DB448" s="17"/>
      <c r="DC448" s="17"/>
      <c r="DD448" s="17"/>
      <c r="DE448" s="17"/>
      <c r="DF448" s="17"/>
      <c r="DG448" s="17"/>
      <c r="DH448" s="17"/>
      <c r="DI448" s="17"/>
      <c r="DJ448" s="17"/>
      <c r="DK448" s="17"/>
      <c r="DL448" s="17"/>
      <c r="DM448" s="17"/>
      <c r="DN448" s="17"/>
      <c r="DO448" s="17"/>
      <c r="DP448" s="17"/>
      <c r="DQ448" s="17"/>
      <c r="DR448" s="17"/>
      <c r="DS448" s="17"/>
      <c r="DT448" s="17"/>
      <c r="DU448" s="17"/>
      <c r="DV448" s="17"/>
      <c r="DW448" s="17"/>
      <c r="DX448" s="17"/>
      <c r="DY448" s="17"/>
      <c r="DZ448" s="17"/>
      <c r="EA448" s="17"/>
      <c r="EB448" s="17"/>
      <c r="EC448" s="17"/>
      <c r="ED448" s="17"/>
      <c r="EE448" s="17"/>
      <c r="EF448" s="17"/>
      <c r="EG448" s="17"/>
      <c r="EH448" s="17"/>
      <c r="EI448" s="17"/>
      <c r="EJ448" s="17"/>
      <c r="EK448" s="17"/>
      <c r="EL448" s="17"/>
      <c r="EM448" s="17"/>
      <c r="EN448" s="17"/>
      <c r="EO448" s="17"/>
      <c r="EP448" s="17"/>
      <c r="EQ448" s="17"/>
      <c r="ER448" s="17"/>
      <c r="ES448" s="17"/>
      <c r="ET448" s="17"/>
      <c r="EU448" s="17"/>
      <c r="EV448" s="17"/>
      <c r="EW448" s="17"/>
      <c r="EX448" s="17"/>
      <c r="EY448" s="17"/>
      <c r="EZ448" s="17"/>
      <c r="FA448" s="17"/>
      <c r="FB448" s="17"/>
      <c r="FC448" s="17"/>
      <c r="FD448" s="17"/>
      <c r="FE448" s="17"/>
      <c r="FF448" s="17"/>
      <c r="FG448" s="17"/>
      <c r="FH448" s="17"/>
      <c r="FI448" s="17"/>
      <c r="FJ448" s="17"/>
      <c r="FK448" s="17"/>
      <c r="FL448" s="17"/>
      <c r="FM448" s="17"/>
      <c r="FN448" s="17"/>
      <c r="FO448" s="17"/>
      <c r="FP448" s="17"/>
      <c r="FQ448" s="17"/>
      <c r="FR448" s="17"/>
      <c r="FS448" s="17"/>
      <c r="FT448" s="17"/>
      <c r="FU448" s="17"/>
      <c r="FV448" s="17"/>
      <c r="FW448" s="17"/>
      <c r="FX448" s="17"/>
      <c r="FY448" s="17"/>
      <c r="FZ448" s="17"/>
      <c r="GA448" s="17"/>
      <c r="GB448" s="17"/>
      <c r="GC448" s="17"/>
      <c r="GD448" s="17"/>
      <c r="GE448" s="17"/>
      <c r="GF448" s="17"/>
      <c r="GG448" s="17"/>
      <c r="GH448" s="17"/>
      <c r="GI448" s="17"/>
      <c r="GJ448" s="17"/>
      <c r="GK448" s="17"/>
      <c r="GL448" s="17"/>
      <c r="GM448" s="17"/>
      <c r="GN448" s="17"/>
    </row>
    <row r="449" spans="1:196" s="81" customFormat="1" x14ac:dyDescent="0.25">
      <c r="A449" s="114">
        <f>IF(F449&lt;&gt;"",1+MAX($A$7:A448),"")</f>
        <v>336</v>
      </c>
      <c r="B449" s="239"/>
      <c r="C449" s="75"/>
      <c r="D449" s="75"/>
      <c r="E449" s="98" t="s">
        <v>445</v>
      </c>
      <c r="F449" s="68">
        <v>1</v>
      </c>
      <c r="G449" s="83"/>
      <c r="H449" s="68" t="s">
        <v>35</v>
      </c>
      <c r="I449" s="69">
        <v>0</v>
      </c>
      <c r="J449" s="70">
        <f t="shared" si="235"/>
        <v>1</v>
      </c>
      <c r="K449" s="71"/>
      <c r="L449" s="71">
        <f t="shared" si="236"/>
        <v>0</v>
      </c>
      <c r="M449" s="71"/>
      <c r="N449" s="41">
        <f t="shared" si="237"/>
        <v>0</v>
      </c>
      <c r="O449" s="71"/>
      <c r="P449" s="71">
        <f t="shared" si="238"/>
        <v>0</v>
      </c>
      <c r="Q449" s="72">
        <f t="shared" si="239"/>
        <v>0</v>
      </c>
      <c r="R449" s="73"/>
      <c r="S449" s="82"/>
      <c r="T449" s="83"/>
      <c r="U449" s="83"/>
      <c r="V449" s="84"/>
      <c r="W449" s="85"/>
      <c r="X449" s="86"/>
      <c r="Y449" s="86"/>
      <c r="Z449" s="86"/>
      <c r="AA449" s="86"/>
      <c r="AB449" s="87"/>
      <c r="AC449" s="88"/>
      <c r="AD449" s="65"/>
      <c r="AE449" s="65"/>
      <c r="AF449" s="65"/>
      <c r="AG449" s="65"/>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c r="BD449" s="17"/>
      <c r="BE449" s="17"/>
      <c r="BF449" s="17"/>
      <c r="BG449" s="17"/>
      <c r="BH449" s="17"/>
      <c r="BI449" s="17"/>
      <c r="BJ449" s="17"/>
      <c r="BK449" s="17"/>
      <c r="BL449" s="17"/>
      <c r="BM449" s="17"/>
      <c r="BN449" s="17"/>
      <c r="BO449" s="17"/>
      <c r="BP449" s="17"/>
      <c r="BQ449" s="17"/>
      <c r="BR449" s="17"/>
      <c r="BS449" s="17"/>
      <c r="BT449" s="17"/>
      <c r="BU449" s="17"/>
      <c r="BV449" s="17"/>
      <c r="BW449" s="17"/>
      <c r="BX449" s="17"/>
      <c r="BY449" s="17"/>
      <c r="BZ449" s="17"/>
      <c r="CA449" s="17"/>
      <c r="CB449" s="17"/>
      <c r="CC449" s="17"/>
      <c r="CD449" s="17"/>
      <c r="CE449" s="17"/>
      <c r="CF449" s="17"/>
      <c r="CG449" s="17"/>
      <c r="CH449" s="17"/>
      <c r="CI449" s="17"/>
      <c r="CJ449" s="17"/>
      <c r="CK449" s="17"/>
      <c r="CL449" s="17"/>
      <c r="CM449" s="17"/>
      <c r="CN449" s="17"/>
      <c r="CO449" s="17"/>
      <c r="CP449" s="17"/>
      <c r="CQ449" s="17"/>
      <c r="CR449" s="17"/>
      <c r="CS449" s="17"/>
      <c r="CT449" s="17"/>
      <c r="CU449" s="17"/>
      <c r="CV449" s="17"/>
      <c r="CW449" s="17"/>
      <c r="CX449" s="17"/>
      <c r="CY449" s="17"/>
      <c r="CZ449" s="17"/>
      <c r="DA449" s="17"/>
      <c r="DB449" s="17"/>
      <c r="DC449" s="17"/>
      <c r="DD449" s="17"/>
      <c r="DE449" s="17"/>
      <c r="DF449" s="17"/>
      <c r="DG449" s="17"/>
      <c r="DH449" s="17"/>
      <c r="DI449" s="17"/>
      <c r="DJ449" s="17"/>
      <c r="DK449" s="17"/>
      <c r="DL449" s="17"/>
      <c r="DM449" s="17"/>
      <c r="DN449" s="17"/>
      <c r="DO449" s="17"/>
      <c r="DP449" s="17"/>
      <c r="DQ449" s="17"/>
      <c r="DR449" s="17"/>
      <c r="DS449" s="17"/>
      <c r="DT449" s="17"/>
      <c r="DU449" s="17"/>
      <c r="DV449" s="17"/>
      <c r="DW449" s="17"/>
      <c r="DX449" s="17"/>
      <c r="DY449" s="17"/>
      <c r="DZ449" s="17"/>
      <c r="EA449" s="17"/>
      <c r="EB449" s="17"/>
      <c r="EC449" s="17"/>
      <c r="ED449" s="17"/>
      <c r="EE449" s="17"/>
      <c r="EF449" s="17"/>
      <c r="EG449" s="17"/>
      <c r="EH449" s="17"/>
      <c r="EI449" s="17"/>
      <c r="EJ449" s="17"/>
      <c r="EK449" s="17"/>
      <c r="EL449" s="17"/>
      <c r="EM449" s="17"/>
      <c r="EN449" s="17"/>
      <c r="EO449" s="17"/>
      <c r="EP449" s="17"/>
      <c r="EQ449" s="17"/>
      <c r="ER449" s="17"/>
      <c r="ES449" s="17"/>
      <c r="ET449" s="17"/>
      <c r="EU449" s="17"/>
      <c r="EV449" s="17"/>
      <c r="EW449" s="17"/>
      <c r="EX449" s="17"/>
      <c r="EY449" s="17"/>
      <c r="EZ449" s="17"/>
      <c r="FA449" s="17"/>
      <c r="FB449" s="17"/>
      <c r="FC449" s="17"/>
      <c r="FD449" s="17"/>
      <c r="FE449" s="17"/>
      <c r="FF449" s="17"/>
      <c r="FG449" s="17"/>
      <c r="FH449" s="17"/>
      <c r="FI449" s="17"/>
      <c r="FJ449" s="17"/>
      <c r="FK449" s="17"/>
      <c r="FL449" s="17"/>
      <c r="FM449" s="17"/>
      <c r="FN449" s="17"/>
      <c r="FO449" s="17"/>
      <c r="FP449" s="17"/>
      <c r="FQ449" s="17"/>
      <c r="FR449" s="17"/>
      <c r="FS449" s="17"/>
      <c r="FT449" s="17"/>
      <c r="FU449" s="17"/>
      <c r="FV449" s="17"/>
      <c r="FW449" s="17"/>
      <c r="FX449" s="17"/>
      <c r="FY449" s="17"/>
      <c r="FZ449" s="17"/>
      <c r="GA449" s="17"/>
      <c r="GB449" s="17"/>
      <c r="GC449" s="17"/>
      <c r="GD449" s="17"/>
      <c r="GE449" s="17"/>
      <c r="GF449" s="17"/>
      <c r="GG449" s="17"/>
      <c r="GH449" s="17"/>
      <c r="GI449" s="17"/>
      <c r="GJ449" s="17"/>
      <c r="GK449" s="17"/>
      <c r="GL449" s="17"/>
      <c r="GM449" s="17"/>
      <c r="GN449" s="17"/>
    </row>
    <row r="450" spans="1:196" s="17" customFormat="1" x14ac:dyDescent="0.25">
      <c r="A450" s="114">
        <f>IF(F450&lt;&gt;"",1+MAX($A$7:A449),"")</f>
        <v>337</v>
      </c>
      <c r="B450" s="239"/>
      <c r="C450" s="67"/>
      <c r="D450" s="67"/>
      <c r="E450" s="98" t="s">
        <v>446</v>
      </c>
      <c r="F450" s="68">
        <v>3</v>
      </c>
      <c r="G450" s="65"/>
      <c r="H450" s="68" t="s">
        <v>35</v>
      </c>
      <c r="I450" s="69">
        <v>0</v>
      </c>
      <c r="J450" s="70">
        <f t="shared" si="235"/>
        <v>3</v>
      </c>
      <c r="K450" s="71"/>
      <c r="L450" s="71">
        <f t="shared" si="236"/>
        <v>0</v>
      </c>
      <c r="M450" s="71"/>
      <c r="N450" s="41">
        <f t="shared" si="237"/>
        <v>0</v>
      </c>
      <c r="O450" s="71"/>
      <c r="P450" s="71">
        <f t="shared" si="238"/>
        <v>0</v>
      </c>
      <c r="Q450" s="72">
        <f t="shared" si="239"/>
        <v>0</v>
      </c>
      <c r="R450" s="73"/>
      <c r="S450" s="65"/>
      <c r="T450" s="65"/>
      <c r="U450" s="65"/>
      <c r="V450" s="65"/>
      <c r="W450" s="65"/>
      <c r="X450" s="65"/>
      <c r="Y450" s="65"/>
      <c r="Z450" s="65"/>
      <c r="AA450" s="65"/>
      <c r="AB450" s="65"/>
      <c r="AC450" s="65"/>
      <c r="AD450" s="65"/>
      <c r="AE450" s="65"/>
      <c r="AF450" s="65"/>
      <c r="AG450" s="65"/>
    </row>
    <row r="451" spans="1:196" s="81" customFormat="1" x14ac:dyDescent="0.25">
      <c r="A451" s="114">
        <f>IF(F451&lt;&gt;"",1+MAX($A$7:A450),"")</f>
        <v>338</v>
      </c>
      <c r="B451" s="239"/>
      <c r="C451" s="75"/>
      <c r="D451" s="75"/>
      <c r="E451" s="98" t="s">
        <v>447</v>
      </c>
      <c r="F451" s="68">
        <v>1</v>
      </c>
      <c r="G451" s="65"/>
      <c r="H451" s="68" t="s">
        <v>35</v>
      </c>
      <c r="I451" s="69">
        <v>0</v>
      </c>
      <c r="J451" s="70">
        <f t="shared" si="235"/>
        <v>1</v>
      </c>
      <c r="K451" s="71"/>
      <c r="L451" s="71">
        <f t="shared" si="236"/>
        <v>0</v>
      </c>
      <c r="M451" s="71"/>
      <c r="N451" s="41">
        <f t="shared" si="237"/>
        <v>0</v>
      </c>
      <c r="O451" s="71"/>
      <c r="P451" s="71">
        <f t="shared" si="238"/>
        <v>0</v>
      </c>
      <c r="Q451" s="72">
        <f t="shared" si="239"/>
        <v>0</v>
      </c>
      <c r="R451" s="73"/>
      <c r="S451" s="65"/>
      <c r="T451" s="65"/>
      <c r="U451" s="65"/>
      <c r="V451" s="65"/>
      <c r="W451" s="65"/>
      <c r="X451" s="65"/>
      <c r="Y451" s="65"/>
      <c r="Z451" s="65"/>
      <c r="AA451" s="65"/>
      <c r="AB451" s="65"/>
      <c r="AC451" s="65"/>
      <c r="AD451" s="65"/>
      <c r="AE451" s="65"/>
      <c r="AF451" s="65"/>
      <c r="AG451" s="65"/>
      <c r="AH451" s="17"/>
      <c r="AI451" s="17"/>
      <c r="AJ451" s="17"/>
      <c r="AK451" s="17"/>
      <c r="AL451" s="17"/>
      <c r="AM451" s="17"/>
      <c r="AN451" s="17"/>
      <c r="AO451" s="17"/>
      <c r="AP451" s="17"/>
      <c r="AQ451" s="17"/>
      <c r="AR451" s="17"/>
      <c r="AS451" s="17"/>
      <c r="AT451" s="17"/>
      <c r="AU451" s="17"/>
      <c r="AV451" s="17"/>
      <c r="AW451" s="17"/>
      <c r="AX451" s="17"/>
      <c r="AY451" s="17"/>
      <c r="AZ451" s="17"/>
      <c r="BA451" s="17"/>
      <c r="BB451" s="17"/>
      <c r="BC451" s="17"/>
      <c r="BD451" s="17"/>
      <c r="BE451" s="17"/>
      <c r="BF451" s="17"/>
      <c r="BG451" s="17"/>
      <c r="BH451" s="17"/>
      <c r="BI451" s="17"/>
      <c r="BJ451" s="17"/>
      <c r="BK451" s="17"/>
      <c r="BL451" s="17"/>
      <c r="BM451" s="17"/>
      <c r="BN451" s="17"/>
      <c r="BO451" s="17"/>
      <c r="BP451" s="17"/>
      <c r="BQ451" s="17"/>
      <c r="BR451" s="17"/>
      <c r="BS451" s="17"/>
      <c r="BT451" s="17"/>
      <c r="BU451" s="17"/>
      <c r="BV451" s="17"/>
      <c r="BW451" s="17"/>
      <c r="BX451" s="17"/>
      <c r="BY451" s="17"/>
      <c r="BZ451" s="17"/>
      <c r="CA451" s="17"/>
      <c r="CB451" s="17"/>
      <c r="CC451" s="17"/>
      <c r="CD451" s="17"/>
      <c r="CE451" s="17"/>
      <c r="CF451" s="17"/>
      <c r="CG451" s="17"/>
      <c r="CH451" s="17"/>
      <c r="CI451" s="17"/>
      <c r="CJ451" s="17"/>
      <c r="CK451" s="17"/>
      <c r="CL451" s="17"/>
      <c r="CM451" s="17"/>
      <c r="CN451" s="17"/>
      <c r="CO451" s="17"/>
      <c r="CP451" s="17"/>
      <c r="CQ451" s="17"/>
      <c r="CR451" s="17"/>
      <c r="CS451" s="17"/>
      <c r="CT451" s="17"/>
      <c r="CU451" s="17"/>
      <c r="CV451" s="17"/>
      <c r="CW451" s="17"/>
      <c r="CX451" s="17"/>
      <c r="CY451" s="17"/>
      <c r="CZ451" s="17"/>
      <c r="DA451" s="17"/>
      <c r="DB451" s="17"/>
      <c r="DC451" s="17"/>
      <c r="DD451" s="17"/>
      <c r="DE451" s="17"/>
      <c r="DF451" s="17"/>
      <c r="DG451" s="17"/>
      <c r="DH451" s="17"/>
      <c r="DI451" s="17"/>
      <c r="DJ451" s="17"/>
      <c r="DK451" s="17"/>
      <c r="DL451" s="17"/>
      <c r="DM451" s="17"/>
      <c r="DN451" s="17"/>
      <c r="DO451" s="17"/>
      <c r="DP451" s="17"/>
      <c r="DQ451" s="17"/>
      <c r="DR451" s="17"/>
      <c r="DS451" s="17"/>
      <c r="DT451" s="17"/>
      <c r="DU451" s="17"/>
      <c r="DV451" s="17"/>
      <c r="DW451" s="17"/>
      <c r="DX451" s="17"/>
      <c r="DY451" s="17"/>
      <c r="DZ451" s="17"/>
      <c r="EA451" s="17"/>
      <c r="EB451" s="17"/>
      <c r="EC451" s="17"/>
      <c r="ED451" s="17"/>
      <c r="EE451" s="17"/>
      <c r="EF451" s="17"/>
      <c r="EG451" s="17"/>
      <c r="EH451" s="17"/>
      <c r="EI451" s="17"/>
      <c r="EJ451" s="17"/>
      <c r="EK451" s="17"/>
      <c r="EL451" s="17"/>
      <c r="EM451" s="17"/>
      <c r="EN451" s="17"/>
      <c r="EO451" s="17"/>
      <c r="EP451" s="17"/>
      <c r="EQ451" s="17"/>
      <c r="ER451" s="17"/>
      <c r="ES451" s="17"/>
      <c r="ET451" s="17"/>
      <c r="EU451" s="17"/>
      <c r="EV451" s="17"/>
      <c r="EW451" s="17"/>
      <c r="EX451" s="17"/>
      <c r="EY451" s="17"/>
      <c r="EZ451" s="17"/>
      <c r="FA451" s="17"/>
      <c r="FB451" s="17"/>
      <c r="FC451" s="17"/>
      <c r="FD451" s="17"/>
      <c r="FE451" s="17"/>
      <c r="FF451" s="17"/>
      <c r="FG451" s="17"/>
      <c r="FH451" s="17"/>
      <c r="FI451" s="17"/>
      <c r="FJ451" s="17"/>
      <c r="FK451" s="17"/>
      <c r="FL451" s="17"/>
      <c r="FM451" s="17"/>
      <c r="FN451" s="17"/>
      <c r="FO451" s="17"/>
      <c r="FP451" s="17"/>
      <c r="FQ451" s="17"/>
      <c r="FR451" s="17"/>
      <c r="FS451" s="17"/>
      <c r="FT451" s="17"/>
      <c r="FU451" s="17"/>
      <c r="FV451" s="17"/>
      <c r="FW451" s="17"/>
      <c r="FX451" s="17"/>
      <c r="FY451" s="17"/>
      <c r="FZ451" s="17"/>
      <c r="GA451" s="17"/>
      <c r="GB451" s="17"/>
      <c r="GC451" s="17"/>
      <c r="GD451" s="17"/>
      <c r="GE451" s="17"/>
      <c r="GF451" s="17"/>
      <c r="GG451" s="17"/>
      <c r="GH451" s="17"/>
      <c r="GI451" s="17"/>
      <c r="GJ451" s="17"/>
      <c r="GK451" s="17"/>
      <c r="GL451" s="17"/>
      <c r="GM451" s="17"/>
      <c r="GN451" s="17"/>
    </row>
    <row r="452" spans="1:196" s="81" customFormat="1" x14ac:dyDescent="0.25">
      <c r="A452" s="114">
        <f>IF(F452&lt;&gt;"",1+MAX($A$7:A451),"")</f>
        <v>339</v>
      </c>
      <c r="B452" s="239"/>
      <c r="C452" s="75"/>
      <c r="D452" s="75"/>
      <c r="E452" s="98" t="s">
        <v>448</v>
      </c>
      <c r="F452" s="68">
        <v>1</v>
      </c>
      <c r="G452" s="65"/>
      <c r="H452" s="68" t="s">
        <v>35</v>
      </c>
      <c r="I452" s="69">
        <v>0</v>
      </c>
      <c r="J452" s="70">
        <f t="shared" si="235"/>
        <v>1</v>
      </c>
      <c r="K452" s="71"/>
      <c r="L452" s="71">
        <f t="shared" si="236"/>
        <v>0</v>
      </c>
      <c r="M452" s="71"/>
      <c r="N452" s="41">
        <f t="shared" si="237"/>
        <v>0</v>
      </c>
      <c r="O452" s="71"/>
      <c r="P452" s="71">
        <f t="shared" si="238"/>
        <v>0</v>
      </c>
      <c r="Q452" s="72">
        <f t="shared" si="239"/>
        <v>0</v>
      </c>
      <c r="R452" s="73"/>
      <c r="S452" s="65"/>
      <c r="T452" s="65"/>
      <c r="U452" s="65"/>
      <c r="V452" s="65"/>
      <c r="W452" s="65"/>
      <c r="X452" s="65"/>
      <c r="Y452" s="65"/>
      <c r="Z452" s="65"/>
      <c r="AA452" s="65"/>
      <c r="AB452" s="65"/>
      <c r="AC452" s="65"/>
      <c r="AD452" s="65"/>
      <c r="AE452" s="65"/>
      <c r="AF452" s="65"/>
      <c r="AG452" s="65"/>
      <c r="AH452" s="17"/>
      <c r="AI452" s="17"/>
      <c r="AJ452" s="17"/>
      <c r="AK452" s="17"/>
      <c r="AL452" s="17"/>
      <c r="AM452" s="17"/>
      <c r="AN452" s="17"/>
      <c r="AO452" s="17"/>
      <c r="AP452" s="17"/>
      <c r="AQ452" s="17"/>
      <c r="AR452" s="17"/>
      <c r="AS452" s="17"/>
      <c r="AT452" s="17"/>
      <c r="AU452" s="17"/>
      <c r="AV452" s="17"/>
      <c r="AW452" s="17"/>
      <c r="AX452" s="17"/>
      <c r="AY452" s="17"/>
      <c r="AZ452" s="17"/>
      <c r="BA452" s="17"/>
      <c r="BB452" s="17"/>
      <c r="BC452" s="17"/>
      <c r="BD452" s="17"/>
      <c r="BE452" s="17"/>
      <c r="BF452" s="17"/>
      <c r="BG452" s="17"/>
      <c r="BH452" s="17"/>
      <c r="BI452" s="17"/>
      <c r="BJ452" s="17"/>
      <c r="BK452" s="17"/>
      <c r="BL452" s="17"/>
      <c r="BM452" s="17"/>
      <c r="BN452" s="17"/>
      <c r="BO452" s="17"/>
      <c r="BP452" s="17"/>
      <c r="BQ452" s="17"/>
      <c r="BR452" s="17"/>
      <c r="BS452" s="17"/>
      <c r="BT452" s="17"/>
      <c r="BU452" s="17"/>
      <c r="BV452" s="17"/>
      <c r="BW452" s="17"/>
      <c r="BX452" s="17"/>
      <c r="BY452" s="17"/>
      <c r="BZ452" s="17"/>
      <c r="CA452" s="17"/>
      <c r="CB452" s="17"/>
      <c r="CC452" s="17"/>
      <c r="CD452" s="17"/>
      <c r="CE452" s="17"/>
      <c r="CF452" s="17"/>
      <c r="CG452" s="17"/>
      <c r="CH452" s="17"/>
      <c r="CI452" s="17"/>
      <c r="CJ452" s="17"/>
      <c r="CK452" s="17"/>
      <c r="CL452" s="17"/>
      <c r="CM452" s="17"/>
      <c r="CN452" s="17"/>
      <c r="CO452" s="17"/>
      <c r="CP452" s="17"/>
      <c r="CQ452" s="17"/>
      <c r="CR452" s="17"/>
      <c r="CS452" s="17"/>
      <c r="CT452" s="17"/>
      <c r="CU452" s="17"/>
      <c r="CV452" s="17"/>
      <c r="CW452" s="17"/>
      <c r="CX452" s="17"/>
      <c r="CY452" s="17"/>
      <c r="CZ452" s="17"/>
      <c r="DA452" s="17"/>
      <c r="DB452" s="17"/>
      <c r="DC452" s="17"/>
      <c r="DD452" s="17"/>
      <c r="DE452" s="17"/>
      <c r="DF452" s="17"/>
      <c r="DG452" s="17"/>
      <c r="DH452" s="17"/>
      <c r="DI452" s="17"/>
      <c r="DJ452" s="17"/>
      <c r="DK452" s="17"/>
      <c r="DL452" s="17"/>
      <c r="DM452" s="17"/>
      <c r="DN452" s="17"/>
      <c r="DO452" s="17"/>
      <c r="DP452" s="17"/>
      <c r="DQ452" s="17"/>
      <c r="DR452" s="17"/>
      <c r="DS452" s="17"/>
      <c r="DT452" s="17"/>
      <c r="DU452" s="17"/>
      <c r="DV452" s="17"/>
      <c r="DW452" s="17"/>
      <c r="DX452" s="17"/>
      <c r="DY452" s="17"/>
      <c r="DZ452" s="17"/>
      <c r="EA452" s="17"/>
      <c r="EB452" s="17"/>
      <c r="EC452" s="17"/>
      <c r="ED452" s="17"/>
      <c r="EE452" s="17"/>
      <c r="EF452" s="17"/>
      <c r="EG452" s="17"/>
      <c r="EH452" s="17"/>
      <c r="EI452" s="17"/>
      <c r="EJ452" s="17"/>
      <c r="EK452" s="17"/>
      <c r="EL452" s="17"/>
      <c r="EM452" s="17"/>
      <c r="EN452" s="17"/>
      <c r="EO452" s="17"/>
      <c r="EP452" s="17"/>
      <c r="EQ452" s="17"/>
      <c r="ER452" s="17"/>
      <c r="ES452" s="17"/>
      <c r="ET452" s="17"/>
      <c r="EU452" s="17"/>
      <c r="EV452" s="17"/>
      <c r="EW452" s="17"/>
      <c r="EX452" s="17"/>
      <c r="EY452" s="17"/>
      <c r="EZ452" s="17"/>
      <c r="FA452" s="17"/>
      <c r="FB452" s="17"/>
      <c r="FC452" s="17"/>
      <c r="FD452" s="17"/>
      <c r="FE452" s="17"/>
      <c r="FF452" s="17"/>
      <c r="FG452" s="17"/>
      <c r="FH452" s="17"/>
      <c r="FI452" s="17"/>
      <c r="FJ452" s="17"/>
      <c r="FK452" s="17"/>
      <c r="FL452" s="17"/>
      <c r="FM452" s="17"/>
      <c r="FN452" s="17"/>
      <c r="FO452" s="17"/>
      <c r="FP452" s="17"/>
      <c r="FQ452" s="17"/>
      <c r="FR452" s="17"/>
      <c r="FS452" s="17"/>
      <c r="FT452" s="17"/>
      <c r="FU452" s="17"/>
      <c r="FV452" s="17"/>
      <c r="FW452" s="17"/>
      <c r="FX452" s="17"/>
      <c r="FY452" s="17"/>
      <c r="FZ452" s="17"/>
      <c r="GA452" s="17"/>
      <c r="GB452" s="17"/>
      <c r="GC452" s="17"/>
      <c r="GD452" s="17"/>
      <c r="GE452" s="17"/>
      <c r="GF452" s="17"/>
      <c r="GG452" s="17"/>
      <c r="GH452" s="17"/>
      <c r="GI452" s="17"/>
      <c r="GJ452" s="17"/>
      <c r="GK452" s="17"/>
      <c r="GL452" s="17"/>
      <c r="GM452" s="17"/>
      <c r="GN452" s="17"/>
    </row>
    <row r="453" spans="1:196" s="81" customFormat="1" x14ac:dyDescent="0.25">
      <c r="A453" s="114">
        <f>IF(F453&lt;&gt;"",1+MAX($A$7:A452),"")</f>
        <v>340</v>
      </c>
      <c r="B453" s="239"/>
      <c r="C453" s="75"/>
      <c r="D453" s="75"/>
      <c r="E453" s="98" t="s">
        <v>449</v>
      </c>
      <c r="F453" s="68">
        <v>2</v>
      </c>
      <c r="G453" s="83"/>
      <c r="H453" s="68" t="s">
        <v>35</v>
      </c>
      <c r="I453" s="69">
        <v>0</v>
      </c>
      <c r="J453" s="70">
        <f t="shared" si="235"/>
        <v>2</v>
      </c>
      <c r="K453" s="71"/>
      <c r="L453" s="71">
        <f t="shared" si="236"/>
        <v>0</v>
      </c>
      <c r="M453" s="71"/>
      <c r="N453" s="41">
        <f t="shared" si="237"/>
        <v>0</v>
      </c>
      <c r="O453" s="71"/>
      <c r="P453" s="71">
        <f t="shared" si="238"/>
        <v>0</v>
      </c>
      <c r="Q453" s="72">
        <f t="shared" si="239"/>
        <v>0</v>
      </c>
      <c r="R453" s="73"/>
      <c r="S453" s="82"/>
      <c r="T453" s="83"/>
      <c r="U453" s="83"/>
      <c r="V453" s="84"/>
      <c r="W453" s="85"/>
      <c r="X453" s="86"/>
      <c r="Y453" s="86"/>
      <c r="Z453" s="86"/>
      <c r="AA453" s="86"/>
      <c r="AB453" s="87"/>
      <c r="AC453" s="88"/>
      <c r="AD453" s="65"/>
      <c r="AE453" s="65"/>
      <c r="AF453" s="65"/>
      <c r="AG453" s="65"/>
      <c r="AH453" s="17"/>
      <c r="AI453" s="17"/>
      <c r="AJ453" s="17"/>
      <c r="AK453" s="17"/>
      <c r="AL453" s="17"/>
      <c r="AM453" s="17"/>
      <c r="AN453" s="17"/>
      <c r="AO453" s="17"/>
      <c r="AP453" s="17"/>
      <c r="AQ453" s="17"/>
      <c r="AR453" s="17"/>
      <c r="AS453" s="17"/>
      <c r="AT453" s="17"/>
      <c r="AU453" s="17"/>
      <c r="AV453" s="17"/>
      <c r="AW453" s="17"/>
      <c r="AX453" s="17"/>
      <c r="AY453" s="17"/>
      <c r="AZ453" s="17"/>
      <c r="BA453" s="17"/>
      <c r="BB453" s="17"/>
      <c r="BC453" s="17"/>
      <c r="BD453" s="17"/>
      <c r="BE453" s="17"/>
      <c r="BF453" s="17"/>
      <c r="BG453" s="17"/>
      <c r="BH453" s="17"/>
      <c r="BI453" s="17"/>
      <c r="BJ453" s="17"/>
      <c r="BK453" s="17"/>
      <c r="BL453" s="17"/>
      <c r="BM453" s="17"/>
      <c r="BN453" s="17"/>
      <c r="BO453" s="17"/>
      <c r="BP453" s="17"/>
      <c r="BQ453" s="17"/>
      <c r="BR453" s="17"/>
      <c r="BS453" s="17"/>
      <c r="BT453" s="17"/>
      <c r="BU453" s="17"/>
      <c r="BV453" s="17"/>
      <c r="BW453" s="17"/>
      <c r="BX453" s="17"/>
      <c r="BY453" s="17"/>
      <c r="BZ453" s="17"/>
      <c r="CA453" s="17"/>
      <c r="CB453" s="17"/>
      <c r="CC453" s="17"/>
      <c r="CD453" s="17"/>
      <c r="CE453" s="17"/>
      <c r="CF453" s="17"/>
      <c r="CG453" s="17"/>
      <c r="CH453" s="17"/>
      <c r="CI453" s="17"/>
      <c r="CJ453" s="17"/>
      <c r="CK453" s="17"/>
      <c r="CL453" s="17"/>
      <c r="CM453" s="17"/>
      <c r="CN453" s="17"/>
      <c r="CO453" s="17"/>
      <c r="CP453" s="17"/>
      <c r="CQ453" s="17"/>
      <c r="CR453" s="17"/>
      <c r="CS453" s="17"/>
      <c r="CT453" s="17"/>
      <c r="CU453" s="17"/>
      <c r="CV453" s="17"/>
      <c r="CW453" s="17"/>
      <c r="CX453" s="17"/>
      <c r="CY453" s="17"/>
      <c r="CZ453" s="17"/>
      <c r="DA453" s="17"/>
      <c r="DB453" s="17"/>
      <c r="DC453" s="17"/>
      <c r="DD453" s="17"/>
      <c r="DE453" s="17"/>
      <c r="DF453" s="17"/>
      <c r="DG453" s="17"/>
      <c r="DH453" s="17"/>
      <c r="DI453" s="17"/>
      <c r="DJ453" s="17"/>
      <c r="DK453" s="17"/>
      <c r="DL453" s="17"/>
      <c r="DM453" s="17"/>
      <c r="DN453" s="17"/>
      <c r="DO453" s="17"/>
      <c r="DP453" s="17"/>
      <c r="DQ453" s="17"/>
      <c r="DR453" s="17"/>
      <c r="DS453" s="17"/>
      <c r="DT453" s="17"/>
      <c r="DU453" s="17"/>
      <c r="DV453" s="17"/>
      <c r="DW453" s="17"/>
      <c r="DX453" s="17"/>
      <c r="DY453" s="17"/>
      <c r="DZ453" s="17"/>
      <c r="EA453" s="17"/>
      <c r="EB453" s="17"/>
      <c r="EC453" s="17"/>
      <c r="ED453" s="17"/>
      <c r="EE453" s="17"/>
      <c r="EF453" s="17"/>
      <c r="EG453" s="17"/>
      <c r="EH453" s="17"/>
      <c r="EI453" s="17"/>
      <c r="EJ453" s="17"/>
      <c r="EK453" s="17"/>
      <c r="EL453" s="17"/>
      <c r="EM453" s="17"/>
      <c r="EN453" s="17"/>
      <c r="EO453" s="17"/>
      <c r="EP453" s="17"/>
      <c r="EQ453" s="17"/>
      <c r="ER453" s="17"/>
      <c r="ES453" s="17"/>
      <c r="ET453" s="17"/>
      <c r="EU453" s="17"/>
      <c r="EV453" s="17"/>
      <c r="EW453" s="17"/>
      <c r="EX453" s="17"/>
      <c r="EY453" s="17"/>
      <c r="EZ453" s="17"/>
      <c r="FA453" s="17"/>
      <c r="FB453" s="17"/>
      <c r="FC453" s="17"/>
      <c r="FD453" s="17"/>
      <c r="FE453" s="17"/>
      <c r="FF453" s="17"/>
      <c r="FG453" s="17"/>
      <c r="FH453" s="17"/>
      <c r="FI453" s="17"/>
      <c r="FJ453" s="17"/>
      <c r="FK453" s="17"/>
      <c r="FL453" s="17"/>
      <c r="FM453" s="17"/>
      <c r="FN453" s="17"/>
      <c r="FO453" s="17"/>
      <c r="FP453" s="17"/>
      <c r="FQ453" s="17"/>
      <c r="FR453" s="17"/>
      <c r="FS453" s="17"/>
      <c r="FT453" s="17"/>
      <c r="FU453" s="17"/>
      <c r="FV453" s="17"/>
      <c r="FW453" s="17"/>
      <c r="FX453" s="17"/>
      <c r="FY453" s="17"/>
      <c r="FZ453" s="17"/>
      <c r="GA453" s="17"/>
      <c r="GB453" s="17"/>
      <c r="GC453" s="17"/>
      <c r="GD453" s="17"/>
      <c r="GE453" s="17"/>
      <c r="GF453" s="17"/>
      <c r="GG453" s="17"/>
      <c r="GH453" s="17"/>
      <c r="GI453" s="17"/>
      <c r="GJ453" s="17"/>
      <c r="GK453" s="17"/>
      <c r="GL453" s="17"/>
      <c r="GM453" s="17"/>
      <c r="GN453" s="17"/>
    </row>
    <row r="454" spans="1:196" s="17" customFormat="1" x14ac:dyDescent="0.25">
      <c r="A454" s="114">
        <f>IF(F454&lt;&gt;"",1+MAX($A$7:A453),"")</f>
        <v>341</v>
      </c>
      <c r="B454" s="239"/>
      <c r="C454" s="67"/>
      <c r="D454" s="67"/>
      <c r="E454" s="98" t="s">
        <v>450</v>
      </c>
      <c r="F454" s="68">
        <v>1</v>
      </c>
      <c r="G454" s="65"/>
      <c r="H454" s="68" t="s">
        <v>35</v>
      </c>
      <c r="I454" s="69">
        <v>0</v>
      </c>
      <c r="J454" s="70">
        <f t="shared" si="235"/>
        <v>1</v>
      </c>
      <c r="K454" s="71"/>
      <c r="L454" s="71">
        <f t="shared" si="236"/>
        <v>0</v>
      </c>
      <c r="M454" s="71"/>
      <c r="N454" s="41">
        <f t="shared" si="237"/>
        <v>0</v>
      </c>
      <c r="O454" s="71"/>
      <c r="P454" s="71">
        <f t="shared" si="238"/>
        <v>0</v>
      </c>
      <c r="Q454" s="72">
        <f t="shared" si="239"/>
        <v>0</v>
      </c>
      <c r="R454" s="73"/>
      <c r="S454" s="65"/>
      <c r="T454" s="65"/>
      <c r="U454" s="65"/>
      <c r="V454" s="65"/>
      <c r="W454" s="65"/>
      <c r="X454" s="65"/>
      <c r="Y454" s="65"/>
      <c r="Z454" s="65"/>
      <c r="AA454" s="65"/>
      <c r="AB454" s="65"/>
      <c r="AC454" s="65"/>
      <c r="AD454" s="65"/>
      <c r="AE454" s="65"/>
      <c r="AF454" s="65"/>
      <c r="AG454" s="65"/>
    </row>
    <row r="455" spans="1:196" s="81" customFormat="1" x14ac:dyDescent="0.25">
      <c r="A455" s="114">
        <f>IF(F455&lt;&gt;"",1+MAX($A$7:A454),"")</f>
        <v>342</v>
      </c>
      <c r="B455" s="239"/>
      <c r="C455" s="75"/>
      <c r="D455" s="75"/>
      <c r="E455" s="98" t="s">
        <v>451</v>
      </c>
      <c r="F455" s="68">
        <v>1</v>
      </c>
      <c r="G455" s="65"/>
      <c r="H455" s="68" t="s">
        <v>35</v>
      </c>
      <c r="I455" s="69">
        <v>0</v>
      </c>
      <c r="J455" s="70">
        <f t="shared" si="235"/>
        <v>1</v>
      </c>
      <c r="K455" s="71"/>
      <c r="L455" s="71">
        <f t="shared" si="236"/>
        <v>0</v>
      </c>
      <c r="M455" s="71"/>
      <c r="N455" s="41">
        <f t="shared" si="237"/>
        <v>0</v>
      </c>
      <c r="O455" s="71"/>
      <c r="P455" s="71">
        <f t="shared" si="238"/>
        <v>0</v>
      </c>
      <c r="Q455" s="72">
        <f t="shared" si="239"/>
        <v>0</v>
      </c>
      <c r="R455" s="73"/>
      <c r="S455" s="65"/>
      <c r="T455" s="65"/>
      <c r="U455" s="65"/>
      <c r="V455" s="65"/>
      <c r="W455" s="65"/>
      <c r="X455" s="65"/>
      <c r="Y455" s="65"/>
      <c r="Z455" s="65"/>
      <c r="AA455" s="65"/>
      <c r="AB455" s="65"/>
      <c r="AC455" s="65"/>
      <c r="AD455" s="65"/>
      <c r="AE455" s="65"/>
      <c r="AF455" s="65"/>
      <c r="AG455" s="65"/>
      <c r="AH455" s="17"/>
      <c r="AI455" s="17"/>
      <c r="AJ455" s="17"/>
      <c r="AK455" s="17"/>
      <c r="AL455" s="17"/>
      <c r="AM455" s="17"/>
      <c r="AN455" s="17"/>
      <c r="AO455" s="17"/>
      <c r="AP455" s="17"/>
      <c r="AQ455" s="17"/>
      <c r="AR455" s="17"/>
      <c r="AS455" s="17"/>
      <c r="AT455" s="17"/>
      <c r="AU455" s="17"/>
      <c r="AV455" s="17"/>
      <c r="AW455" s="17"/>
      <c r="AX455" s="17"/>
      <c r="AY455" s="17"/>
      <c r="AZ455" s="17"/>
      <c r="BA455" s="17"/>
      <c r="BB455" s="17"/>
      <c r="BC455" s="17"/>
      <c r="BD455" s="17"/>
      <c r="BE455" s="17"/>
      <c r="BF455" s="17"/>
      <c r="BG455" s="17"/>
      <c r="BH455" s="17"/>
      <c r="BI455" s="17"/>
      <c r="BJ455" s="17"/>
      <c r="BK455" s="17"/>
      <c r="BL455" s="17"/>
      <c r="BM455" s="17"/>
      <c r="BN455" s="17"/>
      <c r="BO455" s="17"/>
      <c r="BP455" s="17"/>
      <c r="BQ455" s="17"/>
      <c r="BR455" s="17"/>
      <c r="BS455" s="17"/>
      <c r="BT455" s="17"/>
      <c r="BU455" s="17"/>
      <c r="BV455" s="17"/>
      <c r="BW455" s="17"/>
      <c r="BX455" s="17"/>
      <c r="BY455" s="17"/>
      <c r="BZ455" s="17"/>
      <c r="CA455" s="17"/>
      <c r="CB455" s="17"/>
      <c r="CC455" s="17"/>
      <c r="CD455" s="17"/>
      <c r="CE455" s="17"/>
      <c r="CF455" s="17"/>
      <c r="CG455" s="17"/>
      <c r="CH455" s="17"/>
      <c r="CI455" s="17"/>
      <c r="CJ455" s="17"/>
      <c r="CK455" s="17"/>
      <c r="CL455" s="17"/>
      <c r="CM455" s="17"/>
      <c r="CN455" s="17"/>
      <c r="CO455" s="17"/>
      <c r="CP455" s="17"/>
      <c r="CQ455" s="17"/>
      <c r="CR455" s="17"/>
      <c r="CS455" s="17"/>
      <c r="CT455" s="17"/>
      <c r="CU455" s="17"/>
      <c r="CV455" s="17"/>
      <c r="CW455" s="17"/>
      <c r="CX455" s="17"/>
      <c r="CY455" s="17"/>
      <c r="CZ455" s="17"/>
      <c r="DA455" s="17"/>
      <c r="DB455" s="17"/>
      <c r="DC455" s="17"/>
      <c r="DD455" s="17"/>
      <c r="DE455" s="17"/>
      <c r="DF455" s="17"/>
      <c r="DG455" s="17"/>
      <c r="DH455" s="17"/>
      <c r="DI455" s="17"/>
      <c r="DJ455" s="17"/>
      <c r="DK455" s="17"/>
      <c r="DL455" s="17"/>
      <c r="DM455" s="17"/>
      <c r="DN455" s="17"/>
      <c r="DO455" s="17"/>
      <c r="DP455" s="17"/>
      <c r="DQ455" s="17"/>
      <c r="DR455" s="17"/>
      <c r="DS455" s="17"/>
      <c r="DT455" s="17"/>
      <c r="DU455" s="17"/>
      <c r="DV455" s="17"/>
      <c r="DW455" s="17"/>
      <c r="DX455" s="17"/>
      <c r="DY455" s="17"/>
      <c r="DZ455" s="17"/>
      <c r="EA455" s="17"/>
      <c r="EB455" s="17"/>
      <c r="EC455" s="17"/>
      <c r="ED455" s="17"/>
      <c r="EE455" s="17"/>
      <c r="EF455" s="17"/>
      <c r="EG455" s="17"/>
      <c r="EH455" s="17"/>
      <c r="EI455" s="17"/>
      <c r="EJ455" s="17"/>
      <c r="EK455" s="17"/>
      <c r="EL455" s="17"/>
      <c r="EM455" s="17"/>
      <c r="EN455" s="17"/>
      <c r="EO455" s="17"/>
      <c r="EP455" s="17"/>
      <c r="EQ455" s="17"/>
      <c r="ER455" s="17"/>
      <c r="ES455" s="17"/>
      <c r="ET455" s="17"/>
      <c r="EU455" s="17"/>
      <c r="EV455" s="17"/>
      <c r="EW455" s="17"/>
      <c r="EX455" s="17"/>
      <c r="EY455" s="17"/>
      <c r="EZ455" s="17"/>
      <c r="FA455" s="17"/>
      <c r="FB455" s="17"/>
      <c r="FC455" s="17"/>
      <c r="FD455" s="17"/>
      <c r="FE455" s="17"/>
      <c r="FF455" s="17"/>
      <c r="FG455" s="17"/>
      <c r="FH455" s="17"/>
      <c r="FI455" s="17"/>
      <c r="FJ455" s="17"/>
      <c r="FK455" s="17"/>
      <c r="FL455" s="17"/>
      <c r="FM455" s="17"/>
      <c r="FN455" s="17"/>
      <c r="FO455" s="17"/>
      <c r="FP455" s="17"/>
      <c r="FQ455" s="17"/>
      <c r="FR455" s="17"/>
      <c r="FS455" s="17"/>
      <c r="FT455" s="17"/>
      <c r="FU455" s="17"/>
      <c r="FV455" s="17"/>
      <c r="FW455" s="17"/>
      <c r="FX455" s="17"/>
      <c r="FY455" s="17"/>
      <c r="FZ455" s="17"/>
      <c r="GA455" s="17"/>
      <c r="GB455" s="17"/>
      <c r="GC455" s="17"/>
      <c r="GD455" s="17"/>
      <c r="GE455" s="17"/>
      <c r="GF455" s="17"/>
      <c r="GG455" s="17"/>
      <c r="GH455" s="17"/>
      <c r="GI455" s="17"/>
      <c r="GJ455" s="17"/>
      <c r="GK455" s="17"/>
      <c r="GL455" s="17"/>
      <c r="GM455" s="17"/>
      <c r="GN455" s="17"/>
    </row>
    <row r="456" spans="1:196" s="81" customFormat="1" x14ac:dyDescent="0.25">
      <c r="A456" s="114">
        <f>IF(F456&lt;&gt;"",1+MAX($A$7:A455),"")</f>
        <v>343</v>
      </c>
      <c r="B456" s="240"/>
      <c r="C456" s="75"/>
      <c r="D456" s="75"/>
      <c r="E456" s="98" t="s">
        <v>452</v>
      </c>
      <c r="F456" s="68">
        <v>2</v>
      </c>
      <c r="G456" s="65"/>
      <c r="H456" s="68" t="s">
        <v>35</v>
      </c>
      <c r="I456" s="69">
        <v>0</v>
      </c>
      <c r="J456" s="70">
        <f t="shared" si="235"/>
        <v>2</v>
      </c>
      <c r="K456" s="71"/>
      <c r="L456" s="71">
        <f t="shared" si="236"/>
        <v>0</v>
      </c>
      <c r="M456" s="71"/>
      <c r="N456" s="41">
        <f t="shared" si="237"/>
        <v>0</v>
      </c>
      <c r="O456" s="71"/>
      <c r="P456" s="71">
        <f t="shared" si="238"/>
        <v>0</v>
      </c>
      <c r="Q456" s="72">
        <f t="shared" si="239"/>
        <v>0</v>
      </c>
      <c r="R456" s="73"/>
      <c r="S456" s="65"/>
      <c r="T456" s="65"/>
      <c r="U456" s="65"/>
      <c r="V456" s="65"/>
      <c r="W456" s="65"/>
      <c r="X456" s="65"/>
      <c r="Y456" s="65"/>
      <c r="Z456" s="65"/>
      <c r="AA456" s="65"/>
      <c r="AB456" s="65"/>
      <c r="AC456" s="65"/>
      <c r="AD456" s="65"/>
      <c r="AE456" s="65"/>
      <c r="AF456" s="65"/>
      <c r="AG456" s="65"/>
      <c r="AH456" s="17"/>
      <c r="AI456" s="17"/>
      <c r="AJ456" s="17"/>
      <c r="AK456" s="17"/>
      <c r="AL456" s="17"/>
      <c r="AM456" s="17"/>
      <c r="AN456" s="17"/>
      <c r="AO456" s="17"/>
      <c r="AP456" s="17"/>
      <c r="AQ456" s="17"/>
      <c r="AR456" s="17"/>
      <c r="AS456" s="17"/>
      <c r="AT456" s="17"/>
      <c r="AU456" s="17"/>
      <c r="AV456" s="17"/>
      <c r="AW456" s="17"/>
      <c r="AX456" s="17"/>
      <c r="AY456" s="17"/>
      <c r="AZ456" s="17"/>
      <c r="BA456" s="17"/>
      <c r="BB456" s="17"/>
      <c r="BC456" s="17"/>
      <c r="BD456" s="17"/>
      <c r="BE456" s="17"/>
      <c r="BF456" s="17"/>
      <c r="BG456" s="17"/>
      <c r="BH456" s="17"/>
      <c r="BI456" s="17"/>
      <c r="BJ456" s="17"/>
      <c r="BK456" s="17"/>
      <c r="BL456" s="17"/>
      <c r="BM456" s="17"/>
      <c r="BN456" s="17"/>
      <c r="BO456" s="17"/>
      <c r="BP456" s="17"/>
      <c r="BQ456" s="17"/>
      <c r="BR456" s="17"/>
      <c r="BS456" s="17"/>
      <c r="BT456" s="17"/>
      <c r="BU456" s="17"/>
      <c r="BV456" s="17"/>
      <c r="BW456" s="17"/>
      <c r="BX456" s="17"/>
      <c r="BY456" s="17"/>
      <c r="BZ456" s="17"/>
      <c r="CA456" s="17"/>
      <c r="CB456" s="17"/>
      <c r="CC456" s="17"/>
      <c r="CD456" s="17"/>
      <c r="CE456" s="17"/>
      <c r="CF456" s="17"/>
      <c r="CG456" s="17"/>
      <c r="CH456" s="17"/>
      <c r="CI456" s="17"/>
      <c r="CJ456" s="17"/>
      <c r="CK456" s="17"/>
      <c r="CL456" s="17"/>
      <c r="CM456" s="17"/>
      <c r="CN456" s="17"/>
      <c r="CO456" s="17"/>
      <c r="CP456" s="17"/>
      <c r="CQ456" s="17"/>
      <c r="CR456" s="17"/>
      <c r="CS456" s="17"/>
      <c r="CT456" s="17"/>
      <c r="CU456" s="17"/>
      <c r="CV456" s="17"/>
      <c r="CW456" s="17"/>
      <c r="CX456" s="17"/>
      <c r="CY456" s="17"/>
      <c r="CZ456" s="17"/>
      <c r="DA456" s="17"/>
      <c r="DB456" s="17"/>
      <c r="DC456" s="17"/>
      <c r="DD456" s="17"/>
      <c r="DE456" s="17"/>
      <c r="DF456" s="17"/>
      <c r="DG456" s="17"/>
      <c r="DH456" s="17"/>
      <c r="DI456" s="17"/>
      <c r="DJ456" s="17"/>
      <c r="DK456" s="17"/>
      <c r="DL456" s="17"/>
      <c r="DM456" s="17"/>
      <c r="DN456" s="17"/>
      <c r="DO456" s="17"/>
      <c r="DP456" s="17"/>
      <c r="DQ456" s="17"/>
      <c r="DR456" s="17"/>
      <c r="DS456" s="17"/>
      <c r="DT456" s="17"/>
      <c r="DU456" s="17"/>
      <c r="DV456" s="17"/>
      <c r="DW456" s="17"/>
      <c r="DX456" s="17"/>
      <c r="DY456" s="17"/>
      <c r="DZ456" s="17"/>
      <c r="EA456" s="17"/>
      <c r="EB456" s="17"/>
      <c r="EC456" s="17"/>
      <c r="ED456" s="17"/>
      <c r="EE456" s="17"/>
      <c r="EF456" s="17"/>
      <c r="EG456" s="17"/>
      <c r="EH456" s="17"/>
      <c r="EI456" s="17"/>
      <c r="EJ456" s="17"/>
      <c r="EK456" s="17"/>
      <c r="EL456" s="17"/>
      <c r="EM456" s="17"/>
      <c r="EN456" s="17"/>
      <c r="EO456" s="17"/>
      <c r="EP456" s="17"/>
      <c r="EQ456" s="17"/>
      <c r="ER456" s="17"/>
      <c r="ES456" s="17"/>
      <c r="ET456" s="17"/>
      <c r="EU456" s="17"/>
      <c r="EV456" s="17"/>
      <c r="EW456" s="17"/>
      <c r="EX456" s="17"/>
      <c r="EY456" s="17"/>
      <c r="EZ456" s="17"/>
      <c r="FA456" s="17"/>
      <c r="FB456" s="17"/>
      <c r="FC456" s="17"/>
      <c r="FD456" s="17"/>
      <c r="FE456" s="17"/>
      <c r="FF456" s="17"/>
      <c r="FG456" s="17"/>
      <c r="FH456" s="17"/>
      <c r="FI456" s="17"/>
      <c r="FJ456" s="17"/>
      <c r="FK456" s="17"/>
      <c r="FL456" s="17"/>
      <c r="FM456" s="17"/>
      <c r="FN456" s="17"/>
      <c r="FO456" s="17"/>
      <c r="FP456" s="17"/>
      <c r="FQ456" s="17"/>
      <c r="FR456" s="17"/>
      <c r="FS456" s="17"/>
      <c r="FT456" s="17"/>
      <c r="FU456" s="17"/>
      <c r="FV456" s="17"/>
      <c r="FW456" s="17"/>
      <c r="FX456" s="17"/>
      <c r="FY456" s="17"/>
      <c r="FZ456" s="17"/>
      <c r="GA456" s="17"/>
      <c r="GB456" s="17"/>
      <c r="GC456" s="17"/>
      <c r="GD456" s="17"/>
      <c r="GE456" s="17"/>
      <c r="GF456" s="17"/>
      <c r="GG456" s="17"/>
      <c r="GH456" s="17"/>
      <c r="GI456" s="17"/>
      <c r="GJ456" s="17"/>
      <c r="GK456" s="17"/>
      <c r="GL456" s="17"/>
      <c r="GM456" s="17"/>
      <c r="GN456" s="17"/>
    </row>
    <row r="457" spans="1:196" s="81" customFormat="1" x14ac:dyDescent="0.25">
      <c r="A457" s="114" t="str">
        <f>IF(F457&lt;&gt;"",1+MAX($A$7:A456),"")</f>
        <v/>
      </c>
      <c r="B457" s="177"/>
      <c r="C457" s="75"/>
      <c r="D457" s="75"/>
      <c r="E457" s="97" t="s">
        <v>453</v>
      </c>
      <c r="F457" s="68"/>
      <c r="G457" s="83"/>
      <c r="H457" s="68"/>
      <c r="I457" s="69"/>
      <c r="J457" s="70"/>
      <c r="K457" s="71"/>
      <c r="L457" s="71"/>
      <c r="M457" s="71"/>
      <c r="N457" s="41"/>
      <c r="O457" s="71"/>
      <c r="P457" s="71"/>
      <c r="Q457" s="72"/>
      <c r="R457" s="73"/>
      <c r="S457" s="82"/>
      <c r="T457" s="83"/>
      <c r="U457" s="83"/>
      <c r="V457" s="84"/>
      <c r="W457" s="85"/>
      <c r="X457" s="86"/>
      <c r="Y457" s="86"/>
      <c r="Z457" s="86"/>
      <c r="AA457" s="86"/>
      <c r="AB457" s="87"/>
      <c r="AC457" s="88"/>
      <c r="AD457" s="65"/>
      <c r="AE457" s="65"/>
      <c r="AF457" s="65"/>
      <c r="AG457" s="65"/>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c r="BD457" s="17"/>
      <c r="BE457" s="17"/>
      <c r="BF457" s="17"/>
      <c r="BG457" s="17"/>
      <c r="BH457" s="17"/>
      <c r="BI457" s="17"/>
      <c r="BJ457" s="17"/>
      <c r="BK457" s="17"/>
      <c r="BL457" s="17"/>
      <c r="BM457" s="17"/>
      <c r="BN457" s="17"/>
      <c r="BO457" s="17"/>
      <c r="BP457" s="17"/>
      <c r="BQ457" s="17"/>
      <c r="BR457" s="17"/>
      <c r="BS457" s="17"/>
      <c r="BT457" s="17"/>
      <c r="BU457" s="17"/>
      <c r="BV457" s="17"/>
      <c r="BW457" s="17"/>
      <c r="BX457" s="17"/>
      <c r="BY457" s="17"/>
      <c r="BZ457" s="17"/>
      <c r="CA457" s="17"/>
      <c r="CB457" s="17"/>
      <c r="CC457" s="17"/>
      <c r="CD457" s="17"/>
      <c r="CE457" s="17"/>
      <c r="CF457" s="17"/>
      <c r="CG457" s="17"/>
      <c r="CH457" s="17"/>
      <c r="CI457" s="17"/>
      <c r="CJ457" s="17"/>
      <c r="CK457" s="17"/>
      <c r="CL457" s="17"/>
      <c r="CM457" s="17"/>
      <c r="CN457" s="17"/>
      <c r="CO457" s="17"/>
      <c r="CP457" s="17"/>
      <c r="CQ457" s="17"/>
      <c r="CR457" s="17"/>
      <c r="CS457" s="17"/>
      <c r="CT457" s="17"/>
      <c r="CU457" s="17"/>
      <c r="CV457" s="17"/>
      <c r="CW457" s="17"/>
      <c r="CX457" s="17"/>
      <c r="CY457" s="17"/>
      <c r="CZ457" s="17"/>
      <c r="DA457" s="17"/>
      <c r="DB457" s="17"/>
      <c r="DC457" s="17"/>
      <c r="DD457" s="17"/>
      <c r="DE457" s="17"/>
      <c r="DF457" s="17"/>
      <c r="DG457" s="17"/>
      <c r="DH457" s="17"/>
      <c r="DI457" s="17"/>
      <c r="DJ457" s="17"/>
      <c r="DK457" s="17"/>
      <c r="DL457" s="17"/>
      <c r="DM457" s="17"/>
      <c r="DN457" s="17"/>
      <c r="DO457" s="17"/>
      <c r="DP457" s="17"/>
      <c r="DQ457" s="17"/>
      <c r="DR457" s="17"/>
      <c r="DS457" s="17"/>
      <c r="DT457" s="17"/>
      <c r="DU457" s="17"/>
      <c r="DV457" s="17"/>
      <c r="DW457" s="17"/>
      <c r="DX457" s="17"/>
      <c r="DY457" s="17"/>
      <c r="DZ457" s="17"/>
      <c r="EA457" s="17"/>
      <c r="EB457" s="17"/>
      <c r="EC457" s="17"/>
      <c r="ED457" s="17"/>
      <c r="EE457" s="17"/>
      <c r="EF457" s="17"/>
      <c r="EG457" s="17"/>
      <c r="EH457" s="17"/>
      <c r="EI457" s="17"/>
      <c r="EJ457" s="17"/>
      <c r="EK457" s="17"/>
      <c r="EL457" s="17"/>
      <c r="EM457" s="17"/>
      <c r="EN457" s="17"/>
      <c r="EO457" s="17"/>
      <c r="EP457" s="17"/>
      <c r="EQ457" s="17"/>
      <c r="ER457" s="17"/>
      <c r="ES457" s="17"/>
      <c r="ET457" s="17"/>
      <c r="EU457" s="17"/>
      <c r="EV457" s="17"/>
      <c r="EW457" s="17"/>
      <c r="EX457" s="17"/>
      <c r="EY457" s="17"/>
      <c r="EZ457" s="17"/>
      <c r="FA457" s="17"/>
      <c r="FB457" s="17"/>
      <c r="FC457" s="17"/>
      <c r="FD457" s="17"/>
      <c r="FE457" s="17"/>
      <c r="FF457" s="17"/>
      <c r="FG457" s="17"/>
      <c r="FH457" s="17"/>
      <c r="FI457" s="17"/>
      <c r="FJ457" s="17"/>
      <c r="FK457" s="17"/>
      <c r="FL457" s="17"/>
      <c r="FM457" s="17"/>
      <c r="FN457" s="17"/>
      <c r="FO457" s="17"/>
      <c r="FP457" s="17"/>
      <c r="FQ457" s="17"/>
      <c r="FR457" s="17"/>
      <c r="FS457" s="17"/>
      <c r="FT457" s="17"/>
      <c r="FU457" s="17"/>
      <c r="FV457" s="17"/>
      <c r="FW457" s="17"/>
      <c r="FX457" s="17"/>
      <c r="FY457" s="17"/>
      <c r="FZ457" s="17"/>
      <c r="GA457" s="17"/>
      <c r="GB457" s="17"/>
      <c r="GC457" s="17"/>
      <c r="GD457" s="17"/>
      <c r="GE457" s="17"/>
      <c r="GF457" s="17"/>
      <c r="GG457" s="17"/>
      <c r="GH457" s="17"/>
      <c r="GI457" s="17"/>
      <c r="GJ457" s="17"/>
      <c r="GK457" s="17"/>
      <c r="GL457" s="17"/>
      <c r="GM457" s="17"/>
      <c r="GN457" s="17"/>
    </row>
    <row r="458" spans="1:196" s="17" customFormat="1" ht="45" x14ac:dyDescent="0.25">
      <c r="A458" s="114">
        <f>IF(F458&lt;&gt;"",1+MAX($A$7:A457),"")</f>
        <v>344</v>
      </c>
      <c r="B458" s="232" t="s">
        <v>644</v>
      </c>
      <c r="C458" s="67"/>
      <c r="D458" s="67"/>
      <c r="E458" s="98" t="s">
        <v>454</v>
      </c>
      <c r="F458" s="68">
        <v>4</v>
      </c>
      <c r="G458" s="65"/>
      <c r="H458" s="68" t="s">
        <v>35</v>
      </c>
      <c r="I458" s="69">
        <v>0</v>
      </c>
      <c r="J458" s="70">
        <f t="shared" si="235"/>
        <v>4</v>
      </c>
      <c r="K458" s="71"/>
      <c r="L458" s="71">
        <f t="shared" si="236"/>
        <v>0</v>
      </c>
      <c r="M458" s="71"/>
      <c r="N458" s="41">
        <f t="shared" si="237"/>
        <v>0</v>
      </c>
      <c r="O458" s="71"/>
      <c r="P458" s="71">
        <f t="shared" si="238"/>
        <v>0</v>
      </c>
      <c r="Q458" s="72">
        <f t="shared" si="239"/>
        <v>0</v>
      </c>
      <c r="R458" s="73"/>
      <c r="S458" s="65"/>
      <c r="T458" s="65"/>
      <c r="U458" s="65"/>
      <c r="V458" s="65"/>
      <c r="W458" s="65"/>
      <c r="X458" s="65"/>
      <c r="Y458" s="65"/>
      <c r="Z458" s="65"/>
      <c r="AA458" s="65"/>
      <c r="AB458" s="65"/>
      <c r="AC458" s="65"/>
      <c r="AD458" s="65"/>
      <c r="AE458" s="65"/>
      <c r="AF458" s="65"/>
      <c r="AG458" s="65"/>
    </row>
    <row r="459" spans="1:196" s="81" customFormat="1" ht="45" x14ac:dyDescent="0.25">
      <c r="A459" s="114">
        <f>IF(F459&lt;&gt;"",1+MAX($A$7:A458),"")</f>
        <v>345</v>
      </c>
      <c r="B459" s="233"/>
      <c r="C459" s="75"/>
      <c r="D459" s="75"/>
      <c r="E459" s="98" t="s">
        <v>455</v>
      </c>
      <c r="F459" s="68">
        <v>1</v>
      </c>
      <c r="G459" s="65"/>
      <c r="H459" s="68" t="s">
        <v>35</v>
      </c>
      <c r="I459" s="69">
        <v>0</v>
      </c>
      <c r="J459" s="70">
        <f t="shared" si="235"/>
        <v>1</v>
      </c>
      <c r="K459" s="71"/>
      <c r="L459" s="71">
        <f t="shared" si="236"/>
        <v>0</v>
      </c>
      <c r="M459" s="71"/>
      <c r="N459" s="41">
        <f t="shared" si="237"/>
        <v>0</v>
      </c>
      <c r="O459" s="71"/>
      <c r="P459" s="71">
        <f t="shared" si="238"/>
        <v>0</v>
      </c>
      <c r="Q459" s="72">
        <f t="shared" si="239"/>
        <v>0</v>
      </c>
      <c r="R459" s="73"/>
      <c r="S459" s="65"/>
      <c r="T459" s="65"/>
      <c r="U459" s="65"/>
      <c r="V459" s="65"/>
      <c r="W459" s="65"/>
      <c r="X459" s="65"/>
      <c r="Y459" s="65"/>
      <c r="Z459" s="65"/>
      <c r="AA459" s="65"/>
      <c r="AB459" s="65"/>
      <c r="AC459" s="65"/>
      <c r="AD459" s="65"/>
      <c r="AE459" s="65"/>
      <c r="AF459" s="65"/>
      <c r="AG459" s="65"/>
      <c r="AH459" s="17"/>
      <c r="AI459" s="17"/>
      <c r="AJ459" s="17"/>
      <c r="AK459" s="17"/>
      <c r="AL459" s="17"/>
      <c r="AM459" s="17"/>
      <c r="AN459" s="17"/>
      <c r="AO459" s="17"/>
      <c r="AP459" s="17"/>
      <c r="AQ459" s="17"/>
      <c r="AR459" s="17"/>
      <c r="AS459" s="17"/>
      <c r="AT459" s="17"/>
      <c r="AU459" s="17"/>
      <c r="AV459" s="17"/>
      <c r="AW459" s="17"/>
      <c r="AX459" s="17"/>
      <c r="AY459" s="17"/>
      <c r="AZ459" s="17"/>
      <c r="BA459" s="17"/>
      <c r="BB459" s="17"/>
      <c r="BC459" s="17"/>
      <c r="BD459" s="17"/>
      <c r="BE459" s="17"/>
      <c r="BF459" s="17"/>
      <c r="BG459" s="17"/>
      <c r="BH459" s="17"/>
      <c r="BI459" s="17"/>
      <c r="BJ459" s="17"/>
      <c r="BK459" s="17"/>
      <c r="BL459" s="17"/>
      <c r="BM459" s="17"/>
      <c r="BN459" s="17"/>
      <c r="BO459" s="17"/>
      <c r="BP459" s="17"/>
      <c r="BQ459" s="17"/>
      <c r="BR459" s="17"/>
      <c r="BS459" s="17"/>
      <c r="BT459" s="17"/>
      <c r="BU459" s="17"/>
      <c r="BV459" s="17"/>
      <c r="BW459" s="17"/>
      <c r="BX459" s="17"/>
      <c r="BY459" s="17"/>
      <c r="BZ459" s="17"/>
      <c r="CA459" s="17"/>
      <c r="CB459" s="17"/>
      <c r="CC459" s="17"/>
      <c r="CD459" s="17"/>
      <c r="CE459" s="17"/>
      <c r="CF459" s="17"/>
      <c r="CG459" s="17"/>
      <c r="CH459" s="17"/>
      <c r="CI459" s="17"/>
      <c r="CJ459" s="17"/>
      <c r="CK459" s="17"/>
      <c r="CL459" s="17"/>
      <c r="CM459" s="17"/>
      <c r="CN459" s="17"/>
      <c r="CO459" s="17"/>
      <c r="CP459" s="17"/>
      <c r="CQ459" s="17"/>
      <c r="CR459" s="17"/>
      <c r="CS459" s="17"/>
      <c r="CT459" s="17"/>
      <c r="CU459" s="17"/>
      <c r="CV459" s="17"/>
      <c r="CW459" s="17"/>
      <c r="CX459" s="17"/>
      <c r="CY459" s="17"/>
      <c r="CZ459" s="17"/>
      <c r="DA459" s="17"/>
      <c r="DB459" s="17"/>
      <c r="DC459" s="17"/>
      <c r="DD459" s="17"/>
      <c r="DE459" s="17"/>
      <c r="DF459" s="17"/>
      <c r="DG459" s="17"/>
      <c r="DH459" s="17"/>
      <c r="DI459" s="17"/>
      <c r="DJ459" s="17"/>
      <c r="DK459" s="17"/>
      <c r="DL459" s="17"/>
      <c r="DM459" s="17"/>
      <c r="DN459" s="17"/>
      <c r="DO459" s="17"/>
      <c r="DP459" s="17"/>
      <c r="DQ459" s="17"/>
      <c r="DR459" s="17"/>
      <c r="DS459" s="17"/>
      <c r="DT459" s="17"/>
      <c r="DU459" s="17"/>
      <c r="DV459" s="17"/>
      <c r="DW459" s="17"/>
      <c r="DX459" s="17"/>
      <c r="DY459" s="17"/>
      <c r="DZ459" s="17"/>
      <c r="EA459" s="17"/>
      <c r="EB459" s="17"/>
      <c r="EC459" s="17"/>
      <c r="ED459" s="17"/>
      <c r="EE459" s="17"/>
      <c r="EF459" s="17"/>
      <c r="EG459" s="17"/>
      <c r="EH459" s="17"/>
      <c r="EI459" s="17"/>
      <c r="EJ459" s="17"/>
      <c r="EK459" s="17"/>
      <c r="EL459" s="17"/>
      <c r="EM459" s="17"/>
      <c r="EN459" s="17"/>
      <c r="EO459" s="17"/>
      <c r="EP459" s="17"/>
      <c r="EQ459" s="17"/>
      <c r="ER459" s="17"/>
      <c r="ES459" s="17"/>
      <c r="ET459" s="17"/>
      <c r="EU459" s="17"/>
      <c r="EV459" s="17"/>
      <c r="EW459" s="17"/>
      <c r="EX459" s="17"/>
      <c r="EY459" s="17"/>
      <c r="EZ459" s="17"/>
      <c r="FA459" s="17"/>
      <c r="FB459" s="17"/>
      <c r="FC459" s="17"/>
      <c r="FD459" s="17"/>
      <c r="FE459" s="17"/>
      <c r="FF459" s="17"/>
      <c r="FG459" s="17"/>
      <c r="FH459" s="17"/>
      <c r="FI459" s="17"/>
      <c r="FJ459" s="17"/>
      <c r="FK459" s="17"/>
      <c r="FL459" s="17"/>
      <c r="FM459" s="17"/>
      <c r="FN459" s="17"/>
      <c r="FO459" s="17"/>
      <c r="FP459" s="17"/>
      <c r="FQ459" s="17"/>
      <c r="FR459" s="17"/>
      <c r="FS459" s="17"/>
      <c r="FT459" s="17"/>
      <c r="FU459" s="17"/>
      <c r="FV459" s="17"/>
      <c r="FW459" s="17"/>
      <c r="FX459" s="17"/>
      <c r="FY459" s="17"/>
      <c r="FZ459" s="17"/>
      <c r="GA459" s="17"/>
      <c r="GB459" s="17"/>
      <c r="GC459" s="17"/>
      <c r="GD459" s="17"/>
      <c r="GE459" s="17"/>
      <c r="GF459" s="17"/>
      <c r="GG459" s="17"/>
      <c r="GH459" s="17"/>
      <c r="GI459" s="17"/>
      <c r="GJ459" s="17"/>
      <c r="GK459" s="17"/>
      <c r="GL459" s="17"/>
      <c r="GM459" s="17"/>
      <c r="GN459" s="17"/>
    </row>
    <row r="460" spans="1:196" s="81" customFormat="1" ht="45" x14ac:dyDescent="0.25">
      <c r="A460" s="114">
        <f>IF(F460&lt;&gt;"",1+MAX($A$7:A459),"")</f>
        <v>346</v>
      </c>
      <c r="B460" s="233"/>
      <c r="C460" s="75"/>
      <c r="D460" s="75"/>
      <c r="E460" s="98" t="s">
        <v>456</v>
      </c>
      <c r="F460" s="68">
        <v>1</v>
      </c>
      <c r="G460" s="65"/>
      <c r="H460" s="68" t="s">
        <v>35</v>
      </c>
      <c r="I460" s="69">
        <v>0</v>
      </c>
      <c r="J460" s="70">
        <f t="shared" si="235"/>
        <v>1</v>
      </c>
      <c r="K460" s="71"/>
      <c r="L460" s="71">
        <f t="shared" si="236"/>
        <v>0</v>
      </c>
      <c r="M460" s="71"/>
      <c r="N460" s="41">
        <f t="shared" si="237"/>
        <v>0</v>
      </c>
      <c r="O460" s="71"/>
      <c r="P460" s="71">
        <f t="shared" si="238"/>
        <v>0</v>
      </c>
      <c r="Q460" s="72">
        <f t="shared" si="239"/>
        <v>0</v>
      </c>
      <c r="R460" s="73"/>
      <c r="S460" s="65"/>
      <c r="T460" s="65"/>
      <c r="U460" s="65"/>
      <c r="V460" s="65"/>
      <c r="W460" s="65"/>
      <c r="X460" s="65"/>
      <c r="Y460" s="65"/>
      <c r="Z460" s="65"/>
      <c r="AA460" s="65"/>
      <c r="AB460" s="65"/>
      <c r="AC460" s="65"/>
      <c r="AD460" s="65"/>
      <c r="AE460" s="65"/>
      <c r="AF460" s="65"/>
      <c r="AG460" s="65"/>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17"/>
      <c r="BD460" s="17"/>
      <c r="BE460" s="17"/>
      <c r="BF460" s="17"/>
      <c r="BG460" s="17"/>
      <c r="BH460" s="17"/>
      <c r="BI460" s="17"/>
      <c r="BJ460" s="17"/>
      <c r="BK460" s="17"/>
      <c r="BL460" s="17"/>
      <c r="BM460" s="17"/>
      <c r="BN460" s="17"/>
      <c r="BO460" s="17"/>
      <c r="BP460" s="17"/>
      <c r="BQ460" s="17"/>
      <c r="BR460" s="17"/>
      <c r="BS460" s="17"/>
      <c r="BT460" s="17"/>
      <c r="BU460" s="17"/>
      <c r="BV460" s="17"/>
      <c r="BW460" s="17"/>
      <c r="BX460" s="17"/>
      <c r="BY460" s="17"/>
      <c r="BZ460" s="17"/>
      <c r="CA460" s="17"/>
      <c r="CB460" s="17"/>
      <c r="CC460" s="17"/>
      <c r="CD460" s="17"/>
      <c r="CE460" s="17"/>
      <c r="CF460" s="17"/>
      <c r="CG460" s="17"/>
      <c r="CH460" s="17"/>
      <c r="CI460" s="17"/>
      <c r="CJ460" s="17"/>
      <c r="CK460" s="17"/>
      <c r="CL460" s="17"/>
      <c r="CM460" s="17"/>
      <c r="CN460" s="17"/>
      <c r="CO460" s="17"/>
      <c r="CP460" s="17"/>
      <c r="CQ460" s="17"/>
      <c r="CR460" s="17"/>
      <c r="CS460" s="17"/>
      <c r="CT460" s="17"/>
      <c r="CU460" s="17"/>
      <c r="CV460" s="17"/>
      <c r="CW460" s="17"/>
      <c r="CX460" s="17"/>
      <c r="CY460" s="17"/>
      <c r="CZ460" s="17"/>
      <c r="DA460" s="17"/>
      <c r="DB460" s="17"/>
      <c r="DC460" s="17"/>
      <c r="DD460" s="17"/>
      <c r="DE460" s="17"/>
      <c r="DF460" s="17"/>
      <c r="DG460" s="17"/>
      <c r="DH460" s="17"/>
      <c r="DI460" s="17"/>
      <c r="DJ460" s="17"/>
      <c r="DK460" s="17"/>
      <c r="DL460" s="17"/>
      <c r="DM460" s="17"/>
      <c r="DN460" s="17"/>
      <c r="DO460" s="17"/>
      <c r="DP460" s="17"/>
      <c r="DQ460" s="17"/>
      <c r="DR460" s="17"/>
      <c r="DS460" s="17"/>
      <c r="DT460" s="17"/>
      <c r="DU460" s="17"/>
      <c r="DV460" s="17"/>
      <c r="DW460" s="17"/>
      <c r="DX460" s="17"/>
      <c r="DY460" s="17"/>
      <c r="DZ460" s="17"/>
      <c r="EA460" s="17"/>
      <c r="EB460" s="17"/>
      <c r="EC460" s="17"/>
      <c r="ED460" s="17"/>
      <c r="EE460" s="17"/>
      <c r="EF460" s="17"/>
      <c r="EG460" s="17"/>
      <c r="EH460" s="17"/>
      <c r="EI460" s="17"/>
      <c r="EJ460" s="17"/>
      <c r="EK460" s="17"/>
      <c r="EL460" s="17"/>
      <c r="EM460" s="17"/>
      <c r="EN460" s="17"/>
      <c r="EO460" s="17"/>
      <c r="EP460" s="17"/>
      <c r="EQ460" s="17"/>
      <c r="ER460" s="17"/>
      <c r="ES460" s="17"/>
      <c r="ET460" s="17"/>
      <c r="EU460" s="17"/>
      <c r="EV460" s="17"/>
      <c r="EW460" s="17"/>
      <c r="EX460" s="17"/>
      <c r="EY460" s="17"/>
      <c r="EZ460" s="17"/>
      <c r="FA460" s="17"/>
      <c r="FB460" s="17"/>
      <c r="FC460" s="17"/>
      <c r="FD460" s="17"/>
      <c r="FE460" s="17"/>
      <c r="FF460" s="17"/>
      <c r="FG460" s="17"/>
      <c r="FH460" s="17"/>
      <c r="FI460" s="17"/>
      <c r="FJ460" s="17"/>
      <c r="FK460" s="17"/>
      <c r="FL460" s="17"/>
      <c r="FM460" s="17"/>
      <c r="FN460" s="17"/>
      <c r="FO460" s="17"/>
      <c r="FP460" s="17"/>
      <c r="FQ460" s="17"/>
      <c r="FR460" s="17"/>
      <c r="FS460" s="17"/>
      <c r="FT460" s="17"/>
      <c r="FU460" s="17"/>
      <c r="FV460" s="17"/>
      <c r="FW460" s="17"/>
      <c r="FX460" s="17"/>
      <c r="FY460" s="17"/>
      <c r="FZ460" s="17"/>
      <c r="GA460" s="17"/>
      <c r="GB460" s="17"/>
      <c r="GC460" s="17"/>
      <c r="GD460" s="17"/>
      <c r="GE460" s="17"/>
      <c r="GF460" s="17"/>
      <c r="GG460" s="17"/>
      <c r="GH460" s="17"/>
      <c r="GI460" s="17"/>
      <c r="GJ460" s="17"/>
      <c r="GK460" s="17"/>
      <c r="GL460" s="17"/>
      <c r="GM460" s="17"/>
      <c r="GN460" s="17"/>
    </row>
    <row r="461" spans="1:196" s="81" customFormat="1" ht="45" x14ac:dyDescent="0.25">
      <c r="A461" s="114">
        <f>IF(F461&lt;&gt;"",1+MAX($A$7:A460),"")</f>
        <v>347</v>
      </c>
      <c r="B461" s="233"/>
      <c r="C461" s="75"/>
      <c r="D461" s="75"/>
      <c r="E461" s="98" t="s">
        <v>457</v>
      </c>
      <c r="F461" s="68">
        <v>3</v>
      </c>
      <c r="G461" s="83"/>
      <c r="H461" s="68" t="s">
        <v>35</v>
      </c>
      <c r="I461" s="69">
        <v>0</v>
      </c>
      <c r="J461" s="70">
        <f t="shared" si="235"/>
        <v>3</v>
      </c>
      <c r="K461" s="71"/>
      <c r="L461" s="71">
        <f t="shared" si="236"/>
        <v>0</v>
      </c>
      <c r="M461" s="71"/>
      <c r="N461" s="41">
        <f t="shared" si="237"/>
        <v>0</v>
      </c>
      <c r="O461" s="71"/>
      <c r="P461" s="71">
        <f t="shared" si="238"/>
        <v>0</v>
      </c>
      <c r="Q461" s="72">
        <f t="shared" si="239"/>
        <v>0</v>
      </c>
      <c r="R461" s="73"/>
      <c r="S461" s="82"/>
      <c r="T461" s="83"/>
      <c r="U461" s="83"/>
      <c r="V461" s="84"/>
      <c r="W461" s="85"/>
      <c r="X461" s="86"/>
      <c r="Y461" s="86"/>
      <c r="Z461" s="86"/>
      <c r="AA461" s="86"/>
      <c r="AB461" s="87"/>
      <c r="AC461" s="88"/>
      <c r="AD461" s="65"/>
      <c r="AE461" s="65"/>
      <c r="AF461" s="65"/>
      <c r="AG461" s="65"/>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17"/>
      <c r="BD461" s="17"/>
      <c r="BE461" s="17"/>
      <c r="BF461" s="17"/>
      <c r="BG461" s="17"/>
      <c r="BH461" s="17"/>
      <c r="BI461" s="17"/>
      <c r="BJ461" s="17"/>
      <c r="BK461" s="17"/>
      <c r="BL461" s="17"/>
      <c r="BM461" s="17"/>
      <c r="BN461" s="17"/>
      <c r="BO461" s="17"/>
      <c r="BP461" s="17"/>
      <c r="BQ461" s="17"/>
      <c r="BR461" s="17"/>
      <c r="BS461" s="17"/>
      <c r="BT461" s="17"/>
      <c r="BU461" s="17"/>
      <c r="BV461" s="17"/>
      <c r="BW461" s="17"/>
      <c r="BX461" s="17"/>
      <c r="BY461" s="17"/>
      <c r="BZ461" s="17"/>
      <c r="CA461" s="17"/>
      <c r="CB461" s="17"/>
      <c r="CC461" s="17"/>
      <c r="CD461" s="17"/>
      <c r="CE461" s="17"/>
      <c r="CF461" s="17"/>
      <c r="CG461" s="17"/>
      <c r="CH461" s="17"/>
      <c r="CI461" s="17"/>
      <c r="CJ461" s="17"/>
      <c r="CK461" s="17"/>
      <c r="CL461" s="17"/>
      <c r="CM461" s="17"/>
      <c r="CN461" s="17"/>
      <c r="CO461" s="17"/>
      <c r="CP461" s="17"/>
      <c r="CQ461" s="17"/>
      <c r="CR461" s="17"/>
      <c r="CS461" s="17"/>
      <c r="CT461" s="17"/>
      <c r="CU461" s="17"/>
      <c r="CV461" s="17"/>
      <c r="CW461" s="17"/>
      <c r="CX461" s="17"/>
      <c r="CY461" s="17"/>
      <c r="CZ461" s="17"/>
      <c r="DA461" s="17"/>
      <c r="DB461" s="17"/>
      <c r="DC461" s="17"/>
      <c r="DD461" s="17"/>
      <c r="DE461" s="17"/>
      <c r="DF461" s="17"/>
      <c r="DG461" s="17"/>
      <c r="DH461" s="17"/>
      <c r="DI461" s="17"/>
      <c r="DJ461" s="17"/>
      <c r="DK461" s="17"/>
      <c r="DL461" s="17"/>
      <c r="DM461" s="17"/>
      <c r="DN461" s="17"/>
      <c r="DO461" s="17"/>
      <c r="DP461" s="17"/>
      <c r="DQ461" s="17"/>
      <c r="DR461" s="17"/>
      <c r="DS461" s="17"/>
      <c r="DT461" s="17"/>
      <c r="DU461" s="17"/>
      <c r="DV461" s="17"/>
      <c r="DW461" s="17"/>
      <c r="DX461" s="17"/>
      <c r="DY461" s="17"/>
      <c r="DZ461" s="17"/>
      <c r="EA461" s="17"/>
      <c r="EB461" s="17"/>
      <c r="EC461" s="17"/>
      <c r="ED461" s="17"/>
      <c r="EE461" s="17"/>
      <c r="EF461" s="17"/>
      <c r="EG461" s="17"/>
      <c r="EH461" s="17"/>
      <c r="EI461" s="17"/>
      <c r="EJ461" s="17"/>
      <c r="EK461" s="17"/>
      <c r="EL461" s="17"/>
      <c r="EM461" s="17"/>
      <c r="EN461" s="17"/>
      <c r="EO461" s="17"/>
      <c r="EP461" s="17"/>
      <c r="EQ461" s="17"/>
      <c r="ER461" s="17"/>
      <c r="ES461" s="17"/>
      <c r="ET461" s="17"/>
      <c r="EU461" s="17"/>
      <c r="EV461" s="17"/>
      <c r="EW461" s="17"/>
      <c r="EX461" s="17"/>
      <c r="EY461" s="17"/>
      <c r="EZ461" s="17"/>
      <c r="FA461" s="17"/>
      <c r="FB461" s="17"/>
      <c r="FC461" s="17"/>
      <c r="FD461" s="17"/>
      <c r="FE461" s="17"/>
      <c r="FF461" s="17"/>
      <c r="FG461" s="17"/>
      <c r="FH461" s="17"/>
      <c r="FI461" s="17"/>
      <c r="FJ461" s="17"/>
      <c r="FK461" s="17"/>
      <c r="FL461" s="17"/>
      <c r="FM461" s="17"/>
      <c r="FN461" s="17"/>
      <c r="FO461" s="17"/>
      <c r="FP461" s="17"/>
      <c r="FQ461" s="17"/>
      <c r="FR461" s="17"/>
      <c r="FS461" s="17"/>
      <c r="FT461" s="17"/>
      <c r="FU461" s="17"/>
      <c r="FV461" s="17"/>
      <c r="FW461" s="17"/>
      <c r="FX461" s="17"/>
      <c r="FY461" s="17"/>
      <c r="FZ461" s="17"/>
      <c r="GA461" s="17"/>
      <c r="GB461" s="17"/>
      <c r="GC461" s="17"/>
      <c r="GD461" s="17"/>
      <c r="GE461" s="17"/>
      <c r="GF461" s="17"/>
      <c r="GG461" s="17"/>
      <c r="GH461" s="17"/>
      <c r="GI461" s="17"/>
      <c r="GJ461" s="17"/>
      <c r="GK461" s="17"/>
      <c r="GL461" s="17"/>
      <c r="GM461" s="17"/>
      <c r="GN461" s="17"/>
    </row>
    <row r="462" spans="1:196" s="17" customFormat="1" ht="45" x14ac:dyDescent="0.25">
      <c r="A462" s="114">
        <f>IF(F462&lt;&gt;"",1+MAX($A$7:A461),"")</f>
        <v>348</v>
      </c>
      <c r="B462" s="233"/>
      <c r="C462" s="67"/>
      <c r="D462" s="67"/>
      <c r="E462" s="98" t="s">
        <v>458</v>
      </c>
      <c r="F462" s="68">
        <v>1</v>
      </c>
      <c r="G462" s="65"/>
      <c r="H462" s="68" t="s">
        <v>35</v>
      </c>
      <c r="I462" s="69">
        <v>0</v>
      </c>
      <c r="J462" s="70">
        <f t="shared" si="235"/>
        <v>1</v>
      </c>
      <c r="K462" s="71"/>
      <c r="L462" s="71">
        <f t="shared" si="236"/>
        <v>0</v>
      </c>
      <c r="M462" s="71"/>
      <c r="N462" s="41">
        <f t="shared" si="237"/>
        <v>0</v>
      </c>
      <c r="O462" s="71"/>
      <c r="P462" s="71">
        <f t="shared" si="238"/>
        <v>0</v>
      </c>
      <c r="Q462" s="72">
        <f t="shared" si="239"/>
        <v>0</v>
      </c>
      <c r="R462" s="73"/>
      <c r="S462" s="65"/>
      <c r="T462" s="65"/>
      <c r="U462" s="65"/>
      <c r="V462" s="65"/>
      <c r="W462" s="65"/>
      <c r="X462" s="65"/>
      <c r="Y462" s="65"/>
      <c r="Z462" s="65"/>
      <c r="AA462" s="65"/>
      <c r="AB462" s="65"/>
      <c r="AC462" s="65"/>
      <c r="AD462" s="65"/>
      <c r="AE462" s="65"/>
      <c r="AF462" s="65"/>
      <c r="AG462" s="65"/>
    </row>
    <row r="463" spans="1:196" s="81" customFormat="1" ht="45" x14ac:dyDescent="0.25">
      <c r="A463" s="114">
        <f>IF(F463&lt;&gt;"",1+MAX($A$7:A462),"")</f>
        <v>349</v>
      </c>
      <c r="B463" s="233"/>
      <c r="C463" s="75"/>
      <c r="D463" s="75"/>
      <c r="E463" s="98" t="s">
        <v>459</v>
      </c>
      <c r="F463" s="68">
        <v>3</v>
      </c>
      <c r="G463" s="65"/>
      <c r="H463" s="68" t="s">
        <v>35</v>
      </c>
      <c r="I463" s="69">
        <v>0</v>
      </c>
      <c r="J463" s="70">
        <f t="shared" si="235"/>
        <v>3</v>
      </c>
      <c r="K463" s="71"/>
      <c r="L463" s="71">
        <f t="shared" si="236"/>
        <v>0</v>
      </c>
      <c r="M463" s="71"/>
      <c r="N463" s="41">
        <f t="shared" si="237"/>
        <v>0</v>
      </c>
      <c r="O463" s="71"/>
      <c r="P463" s="71">
        <f t="shared" si="238"/>
        <v>0</v>
      </c>
      <c r="Q463" s="72">
        <f t="shared" si="239"/>
        <v>0</v>
      </c>
      <c r="R463" s="73"/>
      <c r="S463" s="65"/>
      <c r="T463" s="65"/>
      <c r="U463" s="65"/>
      <c r="V463" s="65"/>
      <c r="W463" s="65"/>
      <c r="X463" s="65"/>
      <c r="Y463" s="65"/>
      <c r="Z463" s="65"/>
      <c r="AA463" s="65"/>
      <c r="AB463" s="65"/>
      <c r="AC463" s="65"/>
      <c r="AD463" s="65"/>
      <c r="AE463" s="65"/>
      <c r="AF463" s="65"/>
      <c r="AG463" s="65"/>
      <c r="AH463" s="17"/>
      <c r="AI463" s="17"/>
      <c r="AJ463" s="17"/>
      <c r="AK463" s="17"/>
      <c r="AL463" s="17"/>
      <c r="AM463" s="17"/>
      <c r="AN463" s="17"/>
      <c r="AO463" s="17"/>
      <c r="AP463" s="17"/>
      <c r="AQ463" s="17"/>
      <c r="AR463" s="17"/>
      <c r="AS463" s="17"/>
      <c r="AT463" s="17"/>
      <c r="AU463" s="17"/>
      <c r="AV463" s="17"/>
      <c r="AW463" s="17"/>
      <c r="AX463" s="17"/>
      <c r="AY463" s="17"/>
      <c r="AZ463" s="17"/>
      <c r="BA463" s="17"/>
      <c r="BB463" s="17"/>
      <c r="BC463" s="17"/>
      <c r="BD463" s="17"/>
      <c r="BE463" s="17"/>
      <c r="BF463" s="17"/>
      <c r="BG463" s="17"/>
      <c r="BH463" s="17"/>
      <c r="BI463" s="17"/>
      <c r="BJ463" s="17"/>
      <c r="BK463" s="17"/>
      <c r="BL463" s="17"/>
      <c r="BM463" s="17"/>
      <c r="BN463" s="17"/>
      <c r="BO463" s="17"/>
      <c r="BP463" s="17"/>
      <c r="BQ463" s="17"/>
      <c r="BR463" s="17"/>
      <c r="BS463" s="17"/>
      <c r="BT463" s="17"/>
      <c r="BU463" s="17"/>
      <c r="BV463" s="17"/>
      <c r="BW463" s="17"/>
      <c r="BX463" s="17"/>
      <c r="BY463" s="17"/>
      <c r="BZ463" s="17"/>
      <c r="CA463" s="17"/>
      <c r="CB463" s="17"/>
      <c r="CC463" s="17"/>
      <c r="CD463" s="17"/>
      <c r="CE463" s="17"/>
      <c r="CF463" s="17"/>
      <c r="CG463" s="17"/>
      <c r="CH463" s="17"/>
      <c r="CI463" s="17"/>
      <c r="CJ463" s="17"/>
      <c r="CK463" s="17"/>
      <c r="CL463" s="17"/>
      <c r="CM463" s="17"/>
      <c r="CN463" s="17"/>
      <c r="CO463" s="17"/>
      <c r="CP463" s="17"/>
      <c r="CQ463" s="17"/>
      <c r="CR463" s="17"/>
      <c r="CS463" s="17"/>
      <c r="CT463" s="17"/>
      <c r="CU463" s="17"/>
      <c r="CV463" s="17"/>
      <c r="CW463" s="17"/>
      <c r="CX463" s="17"/>
      <c r="CY463" s="17"/>
      <c r="CZ463" s="17"/>
      <c r="DA463" s="17"/>
      <c r="DB463" s="17"/>
      <c r="DC463" s="17"/>
      <c r="DD463" s="17"/>
      <c r="DE463" s="17"/>
      <c r="DF463" s="17"/>
      <c r="DG463" s="17"/>
      <c r="DH463" s="17"/>
      <c r="DI463" s="17"/>
      <c r="DJ463" s="17"/>
      <c r="DK463" s="17"/>
      <c r="DL463" s="17"/>
      <c r="DM463" s="17"/>
      <c r="DN463" s="17"/>
      <c r="DO463" s="17"/>
      <c r="DP463" s="17"/>
      <c r="DQ463" s="17"/>
      <c r="DR463" s="17"/>
      <c r="DS463" s="17"/>
      <c r="DT463" s="17"/>
      <c r="DU463" s="17"/>
      <c r="DV463" s="17"/>
      <c r="DW463" s="17"/>
      <c r="DX463" s="17"/>
      <c r="DY463" s="17"/>
      <c r="DZ463" s="17"/>
      <c r="EA463" s="17"/>
      <c r="EB463" s="17"/>
      <c r="EC463" s="17"/>
      <c r="ED463" s="17"/>
      <c r="EE463" s="17"/>
      <c r="EF463" s="17"/>
      <c r="EG463" s="17"/>
      <c r="EH463" s="17"/>
      <c r="EI463" s="17"/>
      <c r="EJ463" s="17"/>
      <c r="EK463" s="17"/>
      <c r="EL463" s="17"/>
      <c r="EM463" s="17"/>
      <c r="EN463" s="17"/>
      <c r="EO463" s="17"/>
      <c r="EP463" s="17"/>
      <c r="EQ463" s="17"/>
      <c r="ER463" s="17"/>
      <c r="ES463" s="17"/>
      <c r="ET463" s="17"/>
      <c r="EU463" s="17"/>
      <c r="EV463" s="17"/>
      <c r="EW463" s="17"/>
      <c r="EX463" s="17"/>
      <c r="EY463" s="17"/>
      <c r="EZ463" s="17"/>
      <c r="FA463" s="17"/>
      <c r="FB463" s="17"/>
      <c r="FC463" s="17"/>
      <c r="FD463" s="17"/>
      <c r="FE463" s="17"/>
      <c r="FF463" s="17"/>
      <c r="FG463" s="17"/>
      <c r="FH463" s="17"/>
      <c r="FI463" s="17"/>
      <c r="FJ463" s="17"/>
      <c r="FK463" s="17"/>
      <c r="FL463" s="17"/>
      <c r="FM463" s="17"/>
      <c r="FN463" s="17"/>
      <c r="FO463" s="17"/>
      <c r="FP463" s="17"/>
      <c r="FQ463" s="17"/>
      <c r="FR463" s="17"/>
      <c r="FS463" s="17"/>
      <c r="FT463" s="17"/>
      <c r="FU463" s="17"/>
      <c r="FV463" s="17"/>
      <c r="FW463" s="17"/>
      <c r="FX463" s="17"/>
      <c r="FY463" s="17"/>
      <c r="FZ463" s="17"/>
      <c r="GA463" s="17"/>
      <c r="GB463" s="17"/>
      <c r="GC463" s="17"/>
      <c r="GD463" s="17"/>
      <c r="GE463" s="17"/>
      <c r="GF463" s="17"/>
      <c r="GG463" s="17"/>
      <c r="GH463" s="17"/>
      <c r="GI463" s="17"/>
      <c r="GJ463" s="17"/>
      <c r="GK463" s="17"/>
      <c r="GL463" s="17"/>
      <c r="GM463" s="17"/>
      <c r="GN463" s="17"/>
    </row>
    <row r="464" spans="1:196" s="81" customFormat="1" ht="45" x14ac:dyDescent="0.25">
      <c r="A464" s="114">
        <f>IF(F464&lt;&gt;"",1+MAX($A$7:A463),"")</f>
        <v>350</v>
      </c>
      <c r="B464" s="233"/>
      <c r="C464" s="75"/>
      <c r="D464" s="75"/>
      <c r="E464" s="98" t="s">
        <v>460</v>
      </c>
      <c r="F464" s="68">
        <v>1</v>
      </c>
      <c r="G464" s="65"/>
      <c r="H464" s="68" t="s">
        <v>35</v>
      </c>
      <c r="I464" s="69">
        <v>0</v>
      </c>
      <c r="J464" s="70">
        <f t="shared" ref="J464:J527" si="240">F464*(1+I464)</f>
        <v>1</v>
      </c>
      <c r="K464" s="71"/>
      <c r="L464" s="71">
        <f t="shared" ref="L464:L527" si="241">K464*J464</f>
        <v>0</v>
      </c>
      <c r="M464" s="71"/>
      <c r="N464" s="41">
        <f t="shared" ref="N464:N527" si="242">M464*J464</f>
        <v>0</v>
      </c>
      <c r="O464" s="71"/>
      <c r="P464" s="71">
        <f t="shared" ref="P464:P527" si="243">O464*J464</f>
        <v>0</v>
      </c>
      <c r="Q464" s="72">
        <f t="shared" ref="Q464:Q527" si="244">(K464+O464)*J464</f>
        <v>0</v>
      </c>
      <c r="R464" s="73"/>
      <c r="S464" s="65"/>
      <c r="T464" s="65"/>
      <c r="U464" s="65"/>
      <c r="V464" s="65"/>
      <c r="W464" s="65"/>
      <c r="X464" s="65"/>
      <c r="Y464" s="65"/>
      <c r="Z464" s="65"/>
      <c r="AA464" s="65"/>
      <c r="AB464" s="65"/>
      <c r="AC464" s="65"/>
      <c r="AD464" s="65"/>
      <c r="AE464" s="65"/>
      <c r="AF464" s="65"/>
      <c r="AG464" s="65"/>
      <c r="AH464" s="17"/>
      <c r="AI464" s="17"/>
      <c r="AJ464" s="17"/>
      <c r="AK464" s="17"/>
      <c r="AL464" s="17"/>
      <c r="AM464" s="17"/>
      <c r="AN464" s="17"/>
      <c r="AO464" s="17"/>
      <c r="AP464" s="17"/>
      <c r="AQ464" s="17"/>
      <c r="AR464" s="17"/>
      <c r="AS464" s="17"/>
      <c r="AT464" s="17"/>
      <c r="AU464" s="17"/>
      <c r="AV464" s="17"/>
      <c r="AW464" s="17"/>
      <c r="AX464" s="17"/>
      <c r="AY464" s="17"/>
      <c r="AZ464" s="17"/>
      <c r="BA464" s="17"/>
      <c r="BB464" s="17"/>
      <c r="BC464" s="17"/>
      <c r="BD464" s="17"/>
      <c r="BE464" s="17"/>
      <c r="BF464" s="17"/>
      <c r="BG464" s="17"/>
      <c r="BH464" s="17"/>
      <c r="BI464" s="17"/>
      <c r="BJ464" s="17"/>
      <c r="BK464" s="17"/>
      <c r="BL464" s="17"/>
      <c r="BM464" s="17"/>
      <c r="BN464" s="17"/>
      <c r="BO464" s="17"/>
      <c r="BP464" s="17"/>
      <c r="BQ464" s="17"/>
      <c r="BR464" s="17"/>
      <c r="BS464" s="17"/>
      <c r="BT464" s="17"/>
      <c r="BU464" s="17"/>
      <c r="BV464" s="17"/>
      <c r="BW464" s="17"/>
      <c r="BX464" s="17"/>
      <c r="BY464" s="17"/>
      <c r="BZ464" s="17"/>
      <c r="CA464" s="17"/>
      <c r="CB464" s="17"/>
      <c r="CC464" s="17"/>
      <c r="CD464" s="17"/>
      <c r="CE464" s="17"/>
      <c r="CF464" s="17"/>
      <c r="CG464" s="17"/>
      <c r="CH464" s="17"/>
      <c r="CI464" s="17"/>
      <c r="CJ464" s="17"/>
      <c r="CK464" s="17"/>
      <c r="CL464" s="17"/>
      <c r="CM464" s="17"/>
      <c r="CN464" s="17"/>
      <c r="CO464" s="17"/>
      <c r="CP464" s="17"/>
      <c r="CQ464" s="17"/>
      <c r="CR464" s="17"/>
      <c r="CS464" s="17"/>
      <c r="CT464" s="17"/>
      <c r="CU464" s="17"/>
      <c r="CV464" s="17"/>
      <c r="CW464" s="17"/>
      <c r="CX464" s="17"/>
      <c r="CY464" s="17"/>
      <c r="CZ464" s="17"/>
      <c r="DA464" s="17"/>
      <c r="DB464" s="17"/>
      <c r="DC464" s="17"/>
      <c r="DD464" s="17"/>
      <c r="DE464" s="17"/>
      <c r="DF464" s="17"/>
      <c r="DG464" s="17"/>
      <c r="DH464" s="17"/>
      <c r="DI464" s="17"/>
      <c r="DJ464" s="17"/>
      <c r="DK464" s="17"/>
      <c r="DL464" s="17"/>
      <c r="DM464" s="17"/>
      <c r="DN464" s="17"/>
      <c r="DO464" s="17"/>
      <c r="DP464" s="17"/>
      <c r="DQ464" s="17"/>
      <c r="DR464" s="17"/>
      <c r="DS464" s="17"/>
      <c r="DT464" s="17"/>
      <c r="DU464" s="17"/>
      <c r="DV464" s="17"/>
      <c r="DW464" s="17"/>
      <c r="DX464" s="17"/>
      <c r="DY464" s="17"/>
      <c r="DZ464" s="17"/>
      <c r="EA464" s="17"/>
      <c r="EB464" s="17"/>
      <c r="EC464" s="17"/>
      <c r="ED464" s="17"/>
      <c r="EE464" s="17"/>
      <c r="EF464" s="17"/>
      <c r="EG464" s="17"/>
      <c r="EH464" s="17"/>
      <c r="EI464" s="17"/>
      <c r="EJ464" s="17"/>
      <c r="EK464" s="17"/>
      <c r="EL464" s="17"/>
      <c r="EM464" s="17"/>
      <c r="EN464" s="17"/>
      <c r="EO464" s="17"/>
      <c r="EP464" s="17"/>
      <c r="EQ464" s="17"/>
      <c r="ER464" s="17"/>
      <c r="ES464" s="17"/>
      <c r="ET464" s="17"/>
      <c r="EU464" s="17"/>
      <c r="EV464" s="17"/>
      <c r="EW464" s="17"/>
      <c r="EX464" s="17"/>
      <c r="EY464" s="17"/>
      <c r="EZ464" s="17"/>
      <c r="FA464" s="17"/>
      <c r="FB464" s="17"/>
      <c r="FC464" s="17"/>
      <c r="FD464" s="17"/>
      <c r="FE464" s="17"/>
      <c r="FF464" s="17"/>
      <c r="FG464" s="17"/>
      <c r="FH464" s="17"/>
      <c r="FI464" s="17"/>
      <c r="FJ464" s="17"/>
      <c r="FK464" s="17"/>
      <c r="FL464" s="17"/>
      <c r="FM464" s="17"/>
      <c r="FN464" s="17"/>
      <c r="FO464" s="17"/>
      <c r="FP464" s="17"/>
      <c r="FQ464" s="17"/>
      <c r="FR464" s="17"/>
      <c r="FS464" s="17"/>
      <c r="FT464" s="17"/>
      <c r="FU464" s="17"/>
      <c r="FV464" s="17"/>
      <c r="FW464" s="17"/>
      <c r="FX464" s="17"/>
      <c r="FY464" s="17"/>
      <c r="FZ464" s="17"/>
      <c r="GA464" s="17"/>
      <c r="GB464" s="17"/>
      <c r="GC464" s="17"/>
      <c r="GD464" s="17"/>
      <c r="GE464" s="17"/>
      <c r="GF464" s="17"/>
      <c r="GG464" s="17"/>
      <c r="GH464" s="17"/>
      <c r="GI464" s="17"/>
      <c r="GJ464" s="17"/>
      <c r="GK464" s="17"/>
      <c r="GL464" s="17"/>
      <c r="GM464" s="17"/>
      <c r="GN464" s="17"/>
    </row>
    <row r="465" spans="1:196" s="81" customFormat="1" ht="45" x14ac:dyDescent="0.25">
      <c r="A465" s="114">
        <f>IF(F465&lt;&gt;"",1+MAX($A$7:A464),"")</f>
        <v>351</v>
      </c>
      <c r="B465" s="233"/>
      <c r="C465" s="75"/>
      <c r="D465" s="75"/>
      <c r="E465" s="98" t="s">
        <v>461</v>
      </c>
      <c r="F465" s="68">
        <v>3</v>
      </c>
      <c r="G465" s="83"/>
      <c r="H465" s="68" t="s">
        <v>35</v>
      </c>
      <c r="I465" s="69">
        <v>0</v>
      </c>
      <c r="J465" s="70">
        <f t="shared" si="240"/>
        <v>3</v>
      </c>
      <c r="K465" s="71"/>
      <c r="L465" s="71">
        <f t="shared" si="241"/>
        <v>0</v>
      </c>
      <c r="M465" s="71"/>
      <c r="N465" s="41">
        <f t="shared" si="242"/>
        <v>0</v>
      </c>
      <c r="O465" s="71"/>
      <c r="P465" s="71">
        <f t="shared" si="243"/>
        <v>0</v>
      </c>
      <c r="Q465" s="72">
        <f t="shared" si="244"/>
        <v>0</v>
      </c>
      <c r="R465" s="73"/>
      <c r="S465" s="82"/>
      <c r="T465" s="83"/>
      <c r="U465" s="83"/>
      <c r="V465" s="84"/>
      <c r="W465" s="85"/>
      <c r="X465" s="86"/>
      <c r="Y465" s="86"/>
      <c r="Z465" s="86"/>
      <c r="AA465" s="86"/>
      <c r="AB465" s="87"/>
      <c r="AC465" s="88"/>
      <c r="AD465" s="65"/>
      <c r="AE465" s="65"/>
      <c r="AF465" s="65"/>
      <c r="AG465" s="65"/>
      <c r="AH465" s="17"/>
      <c r="AI465" s="17"/>
      <c r="AJ465" s="17"/>
      <c r="AK465" s="17"/>
      <c r="AL465" s="17"/>
      <c r="AM465" s="17"/>
      <c r="AN465" s="17"/>
      <c r="AO465" s="17"/>
      <c r="AP465" s="17"/>
      <c r="AQ465" s="17"/>
      <c r="AR465" s="17"/>
      <c r="AS465" s="17"/>
      <c r="AT465" s="17"/>
      <c r="AU465" s="17"/>
      <c r="AV465" s="17"/>
      <c r="AW465" s="17"/>
      <c r="AX465" s="17"/>
      <c r="AY465" s="17"/>
      <c r="AZ465" s="17"/>
      <c r="BA465" s="17"/>
      <c r="BB465" s="17"/>
      <c r="BC465" s="17"/>
      <c r="BD465" s="17"/>
      <c r="BE465" s="17"/>
      <c r="BF465" s="17"/>
      <c r="BG465" s="17"/>
      <c r="BH465" s="17"/>
      <c r="BI465" s="17"/>
      <c r="BJ465" s="17"/>
      <c r="BK465" s="17"/>
      <c r="BL465" s="17"/>
      <c r="BM465" s="17"/>
      <c r="BN465" s="17"/>
      <c r="BO465" s="17"/>
      <c r="BP465" s="17"/>
      <c r="BQ465" s="17"/>
      <c r="BR465" s="17"/>
      <c r="BS465" s="17"/>
      <c r="BT465" s="17"/>
      <c r="BU465" s="17"/>
      <c r="BV465" s="17"/>
      <c r="BW465" s="17"/>
      <c r="BX465" s="17"/>
      <c r="BY465" s="17"/>
      <c r="BZ465" s="17"/>
      <c r="CA465" s="17"/>
      <c r="CB465" s="17"/>
      <c r="CC465" s="17"/>
      <c r="CD465" s="17"/>
      <c r="CE465" s="17"/>
      <c r="CF465" s="17"/>
      <c r="CG465" s="17"/>
      <c r="CH465" s="17"/>
      <c r="CI465" s="17"/>
      <c r="CJ465" s="17"/>
      <c r="CK465" s="17"/>
      <c r="CL465" s="17"/>
      <c r="CM465" s="17"/>
      <c r="CN465" s="17"/>
      <c r="CO465" s="17"/>
      <c r="CP465" s="17"/>
      <c r="CQ465" s="17"/>
      <c r="CR465" s="17"/>
      <c r="CS465" s="17"/>
      <c r="CT465" s="17"/>
      <c r="CU465" s="17"/>
      <c r="CV465" s="17"/>
      <c r="CW465" s="17"/>
      <c r="CX465" s="17"/>
      <c r="CY465" s="17"/>
      <c r="CZ465" s="17"/>
      <c r="DA465" s="17"/>
      <c r="DB465" s="17"/>
      <c r="DC465" s="17"/>
      <c r="DD465" s="17"/>
      <c r="DE465" s="17"/>
      <c r="DF465" s="17"/>
      <c r="DG465" s="17"/>
      <c r="DH465" s="17"/>
      <c r="DI465" s="17"/>
      <c r="DJ465" s="17"/>
      <c r="DK465" s="17"/>
      <c r="DL465" s="17"/>
      <c r="DM465" s="17"/>
      <c r="DN465" s="17"/>
      <c r="DO465" s="17"/>
      <c r="DP465" s="17"/>
      <c r="DQ465" s="17"/>
      <c r="DR465" s="17"/>
      <c r="DS465" s="17"/>
      <c r="DT465" s="17"/>
      <c r="DU465" s="17"/>
      <c r="DV465" s="17"/>
      <c r="DW465" s="17"/>
      <c r="DX465" s="17"/>
      <c r="DY465" s="17"/>
      <c r="DZ465" s="17"/>
      <c r="EA465" s="17"/>
      <c r="EB465" s="17"/>
      <c r="EC465" s="17"/>
      <c r="ED465" s="17"/>
      <c r="EE465" s="17"/>
      <c r="EF465" s="17"/>
      <c r="EG465" s="17"/>
      <c r="EH465" s="17"/>
      <c r="EI465" s="17"/>
      <c r="EJ465" s="17"/>
      <c r="EK465" s="17"/>
      <c r="EL465" s="17"/>
      <c r="EM465" s="17"/>
      <c r="EN465" s="17"/>
      <c r="EO465" s="17"/>
      <c r="EP465" s="17"/>
      <c r="EQ465" s="17"/>
      <c r="ER465" s="17"/>
      <c r="ES465" s="17"/>
      <c r="ET465" s="17"/>
      <c r="EU465" s="17"/>
      <c r="EV465" s="17"/>
      <c r="EW465" s="17"/>
      <c r="EX465" s="17"/>
      <c r="EY465" s="17"/>
      <c r="EZ465" s="17"/>
      <c r="FA465" s="17"/>
      <c r="FB465" s="17"/>
      <c r="FC465" s="17"/>
      <c r="FD465" s="17"/>
      <c r="FE465" s="17"/>
      <c r="FF465" s="17"/>
      <c r="FG465" s="17"/>
      <c r="FH465" s="17"/>
      <c r="FI465" s="17"/>
      <c r="FJ465" s="17"/>
      <c r="FK465" s="17"/>
      <c r="FL465" s="17"/>
      <c r="FM465" s="17"/>
      <c r="FN465" s="17"/>
      <c r="FO465" s="17"/>
      <c r="FP465" s="17"/>
      <c r="FQ465" s="17"/>
      <c r="FR465" s="17"/>
      <c r="FS465" s="17"/>
      <c r="FT465" s="17"/>
      <c r="FU465" s="17"/>
      <c r="FV465" s="17"/>
      <c r="FW465" s="17"/>
      <c r="FX465" s="17"/>
      <c r="FY465" s="17"/>
      <c r="FZ465" s="17"/>
      <c r="GA465" s="17"/>
      <c r="GB465" s="17"/>
      <c r="GC465" s="17"/>
      <c r="GD465" s="17"/>
      <c r="GE465" s="17"/>
      <c r="GF465" s="17"/>
      <c r="GG465" s="17"/>
      <c r="GH465" s="17"/>
      <c r="GI465" s="17"/>
      <c r="GJ465" s="17"/>
      <c r="GK465" s="17"/>
      <c r="GL465" s="17"/>
      <c r="GM465" s="17"/>
      <c r="GN465" s="17"/>
    </row>
    <row r="466" spans="1:196" s="17" customFormat="1" ht="45" x14ac:dyDescent="0.25">
      <c r="A466" s="114">
        <f>IF(F466&lt;&gt;"",1+MAX($A$7:A465),"")</f>
        <v>352</v>
      </c>
      <c r="B466" s="233"/>
      <c r="C466" s="67"/>
      <c r="D466" s="67"/>
      <c r="E466" s="98" t="s">
        <v>462</v>
      </c>
      <c r="F466" s="68">
        <v>1</v>
      </c>
      <c r="G466" s="65"/>
      <c r="H466" s="68" t="s">
        <v>35</v>
      </c>
      <c r="I466" s="69">
        <v>0</v>
      </c>
      <c r="J466" s="70">
        <f t="shared" si="240"/>
        <v>1</v>
      </c>
      <c r="K466" s="71"/>
      <c r="L466" s="71">
        <f t="shared" si="241"/>
        <v>0</v>
      </c>
      <c r="M466" s="71"/>
      <c r="N466" s="41">
        <f t="shared" si="242"/>
        <v>0</v>
      </c>
      <c r="O466" s="71"/>
      <c r="P466" s="71">
        <f t="shared" si="243"/>
        <v>0</v>
      </c>
      <c r="Q466" s="72">
        <f t="shared" si="244"/>
        <v>0</v>
      </c>
      <c r="R466" s="73"/>
      <c r="S466" s="65"/>
      <c r="T466" s="65"/>
      <c r="U466" s="65"/>
      <c r="V466" s="65"/>
      <c r="W466" s="65"/>
      <c r="X466" s="65"/>
      <c r="Y466" s="65"/>
      <c r="Z466" s="65"/>
      <c r="AA466" s="65"/>
      <c r="AB466" s="65"/>
      <c r="AC466" s="65"/>
      <c r="AD466" s="65"/>
      <c r="AE466" s="65"/>
      <c r="AF466" s="65"/>
      <c r="AG466" s="65"/>
    </row>
    <row r="467" spans="1:196" s="81" customFormat="1" ht="45" x14ac:dyDescent="0.25">
      <c r="A467" s="114">
        <f>IF(F467&lt;&gt;"",1+MAX($A$7:A466),"")</f>
        <v>353</v>
      </c>
      <c r="B467" s="233"/>
      <c r="C467" s="75"/>
      <c r="D467" s="75"/>
      <c r="E467" s="98" t="s">
        <v>463</v>
      </c>
      <c r="F467" s="68">
        <v>1</v>
      </c>
      <c r="G467" s="65"/>
      <c r="H467" s="68" t="s">
        <v>35</v>
      </c>
      <c r="I467" s="69">
        <v>0</v>
      </c>
      <c r="J467" s="70">
        <f t="shared" si="240"/>
        <v>1</v>
      </c>
      <c r="K467" s="71"/>
      <c r="L467" s="71">
        <f t="shared" si="241"/>
        <v>0</v>
      </c>
      <c r="M467" s="71"/>
      <c r="N467" s="41">
        <f t="shared" si="242"/>
        <v>0</v>
      </c>
      <c r="O467" s="71"/>
      <c r="P467" s="71">
        <f t="shared" si="243"/>
        <v>0</v>
      </c>
      <c r="Q467" s="72">
        <f t="shared" si="244"/>
        <v>0</v>
      </c>
      <c r="R467" s="73"/>
      <c r="S467" s="65"/>
      <c r="T467" s="65"/>
      <c r="U467" s="65"/>
      <c r="V467" s="65"/>
      <c r="W467" s="65"/>
      <c r="X467" s="65"/>
      <c r="Y467" s="65"/>
      <c r="Z467" s="65"/>
      <c r="AA467" s="65"/>
      <c r="AB467" s="65"/>
      <c r="AC467" s="65"/>
      <c r="AD467" s="65"/>
      <c r="AE467" s="65"/>
      <c r="AF467" s="65"/>
      <c r="AG467" s="65"/>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17"/>
      <c r="BD467" s="17"/>
      <c r="BE467" s="17"/>
      <c r="BF467" s="17"/>
      <c r="BG467" s="17"/>
      <c r="BH467" s="17"/>
      <c r="BI467" s="17"/>
      <c r="BJ467" s="17"/>
      <c r="BK467" s="17"/>
      <c r="BL467" s="17"/>
      <c r="BM467" s="17"/>
      <c r="BN467" s="17"/>
      <c r="BO467" s="17"/>
      <c r="BP467" s="17"/>
      <c r="BQ467" s="17"/>
      <c r="BR467" s="17"/>
      <c r="BS467" s="17"/>
      <c r="BT467" s="17"/>
      <c r="BU467" s="17"/>
      <c r="BV467" s="17"/>
      <c r="BW467" s="17"/>
      <c r="BX467" s="17"/>
      <c r="BY467" s="17"/>
      <c r="BZ467" s="17"/>
      <c r="CA467" s="17"/>
      <c r="CB467" s="17"/>
      <c r="CC467" s="17"/>
      <c r="CD467" s="17"/>
      <c r="CE467" s="17"/>
      <c r="CF467" s="17"/>
      <c r="CG467" s="17"/>
      <c r="CH467" s="17"/>
      <c r="CI467" s="17"/>
      <c r="CJ467" s="17"/>
      <c r="CK467" s="17"/>
      <c r="CL467" s="17"/>
      <c r="CM467" s="17"/>
      <c r="CN467" s="17"/>
      <c r="CO467" s="17"/>
      <c r="CP467" s="17"/>
      <c r="CQ467" s="17"/>
      <c r="CR467" s="17"/>
      <c r="CS467" s="17"/>
      <c r="CT467" s="17"/>
      <c r="CU467" s="17"/>
      <c r="CV467" s="17"/>
      <c r="CW467" s="17"/>
      <c r="CX467" s="17"/>
      <c r="CY467" s="17"/>
      <c r="CZ467" s="17"/>
      <c r="DA467" s="17"/>
      <c r="DB467" s="17"/>
      <c r="DC467" s="17"/>
      <c r="DD467" s="17"/>
      <c r="DE467" s="17"/>
      <c r="DF467" s="17"/>
      <c r="DG467" s="17"/>
      <c r="DH467" s="17"/>
      <c r="DI467" s="17"/>
      <c r="DJ467" s="17"/>
      <c r="DK467" s="17"/>
      <c r="DL467" s="17"/>
      <c r="DM467" s="17"/>
      <c r="DN467" s="17"/>
      <c r="DO467" s="17"/>
      <c r="DP467" s="17"/>
      <c r="DQ467" s="17"/>
      <c r="DR467" s="17"/>
      <c r="DS467" s="17"/>
      <c r="DT467" s="17"/>
      <c r="DU467" s="17"/>
      <c r="DV467" s="17"/>
      <c r="DW467" s="17"/>
      <c r="DX467" s="17"/>
      <c r="DY467" s="17"/>
      <c r="DZ467" s="17"/>
      <c r="EA467" s="17"/>
      <c r="EB467" s="17"/>
      <c r="EC467" s="17"/>
      <c r="ED467" s="17"/>
      <c r="EE467" s="17"/>
      <c r="EF467" s="17"/>
      <c r="EG467" s="17"/>
      <c r="EH467" s="17"/>
      <c r="EI467" s="17"/>
      <c r="EJ467" s="17"/>
      <c r="EK467" s="17"/>
      <c r="EL467" s="17"/>
      <c r="EM467" s="17"/>
      <c r="EN467" s="17"/>
      <c r="EO467" s="17"/>
      <c r="EP467" s="17"/>
      <c r="EQ467" s="17"/>
      <c r="ER467" s="17"/>
      <c r="ES467" s="17"/>
      <c r="ET467" s="17"/>
      <c r="EU467" s="17"/>
      <c r="EV467" s="17"/>
      <c r="EW467" s="17"/>
      <c r="EX467" s="17"/>
      <c r="EY467" s="17"/>
      <c r="EZ467" s="17"/>
      <c r="FA467" s="17"/>
      <c r="FB467" s="17"/>
      <c r="FC467" s="17"/>
      <c r="FD467" s="17"/>
      <c r="FE467" s="17"/>
      <c r="FF467" s="17"/>
      <c r="FG467" s="17"/>
      <c r="FH467" s="17"/>
      <c r="FI467" s="17"/>
      <c r="FJ467" s="17"/>
      <c r="FK467" s="17"/>
      <c r="FL467" s="17"/>
      <c r="FM467" s="17"/>
      <c r="FN467" s="17"/>
      <c r="FO467" s="17"/>
      <c r="FP467" s="17"/>
      <c r="FQ467" s="17"/>
      <c r="FR467" s="17"/>
      <c r="FS467" s="17"/>
      <c r="FT467" s="17"/>
      <c r="FU467" s="17"/>
      <c r="FV467" s="17"/>
      <c r="FW467" s="17"/>
      <c r="FX467" s="17"/>
      <c r="FY467" s="17"/>
      <c r="FZ467" s="17"/>
      <c r="GA467" s="17"/>
      <c r="GB467" s="17"/>
      <c r="GC467" s="17"/>
      <c r="GD467" s="17"/>
      <c r="GE467" s="17"/>
      <c r="GF467" s="17"/>
      <c r="GG467" s="17"/>
      <c r="GH467" s="17"/>
      <c r="GI467" s="17"/>
      <c r="GJ467" s="17"/>
      <c r="GK467" s="17"/>
      <c r="GL467" s="17"/>
      <c r="GM467" s="17"/>
      <c r="GN467" s="17"/>
    </row>
    <row r="468" spans="1:196" s="81" customFormat="1" ht="45" x14ac:dyDescent="0.25">
      <c r="A468" s="114">
        <f>IF(F468&lt;&gt;"",1+MAX($A$7:A467),"")</f>
        <v>354</v>
      </c>
      <c r="B468" s="233"/>
      <c r="C468" s="75"/>
      <c r="D468" s="75"/>
      <c r="E468" s="98" t="s">
        <v>464</v>
      </c>
      <c r="F468" s="68">
        <v>1</v>
      </c>
      <c r="G468" s="65"/>
      <c r="H468" s="68" t="s">
        <v>35</v>
      </c>
      <c r="I468" s="69">
        <v>0</v>
      </c>
      <c r="J468" s="70">
        <f t="shared" si="240"/>
        <v>1</v>
      </c>
      <c r="K468" s="71"/>
      <c r="L468" s="71">
        <f t="shared" si="241"/>
        <v>0</v>
      </c>
      <c r="M468" s="71"/>
      <c r="N468" s="41">
        <f t="shared" si="242"/>
        <v>0</v>
      </c>
      <c r="O468" s="71"/>
      <c r="P468" s="71">
        <f t="shared" si="243"/>
        <v>0</v>
      </c>
      <c r="Q468" s="72">
        <f t="shared" si="244"/>
        <v>0</v>
      </c>
      <c r="R468" s="73"/>
      <c r="S468" s="65"/>
      <c r="T468" s="65"/>
      <c r="U468" s="65"/>
      <c r="V468" s="65"/>
      <c r="W468" s="65"/>
      <c r="X468" s="65"/>
      <c r="Y468" s="65"/>
      <c r="Z468" s="65"/>
      <c r="AA468" s="65"/>
      <c r="AB468" s="65"/>
      <c r="AC468" s="65"/>
      <c r="AD468" s="65"/>
      <c r="AE468" s="65"/>
      <c r="AF468" s="65"/>
      <c r="AG468" s="65"/>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17"/>
      <c r="BD468" s="17"/>
      <c r="BE468" s="17"/>
      <c r="BF468" s="17"/>
      <c r="BG468" s="17"/>
      <c r="BH468" s="17"/>
      <c r="BI468" s="17"/>
      <c r="BJ468" s="17"/>
      <c r="BK468" s="17"/>
      <c r="BL468" s="17"/>
      <c r="BM468" s="17"/>
      <c r="BN468" s="17"/>
      <c r="BO468" s="17"/>
      <c r="BP468" s="17"/>
      <c r="BQ468" s="17"/>
      <c r="BR468" s="17"/>
      <c r="BS468" s="17"/>
      <c r="BT468" s="17"/>
      <c r="BU468" s="17"/>
      <c r="BV468" s="17"/>
      <c r="BW468" s="17"/>
      <c r="BX468" s="17"/>
      <c r="BY468" s="17"/>
      <c r="BZ468" s="17"/>
      <c r="CA468" s="17"/>
      <c r="CB468" s="17"/>
      <c r="CC468" s="17"/>
      <c r="CD468" s="17"/>
      <c r="CE468" s="17"/>
      <c r="CF468" s="17"/>
      <c r="CG468" s="17"/>
      <c r="CH468" s="17"/>
      <c r="CI468" s="17"/>
      <c r="CJ468" s="17"/>
      <c r="CK468" s="17"/>
      <c r="CL468" s="17"/>
      <c r="CM468" s="17"/>
      <c r="CN468" s="17"/>
      <c r="CO468" s="17"/>
      <c r="CP468" s="17"/>
      <c r="CQ468" s="17"/>
      <c r="CR468" s="17"/>
      <c r="CS468" s="17"/>
      <c r="CT468" s="17"/>
      <c r="CU468" s="17"/>
      <c r="CV468" s="17"/>
      <c r="CW468" s="17"/>
      <c r="CX468" s="17"/>
      <c r="CY468" s="17"/>
      <c r="CZ468" s="17"/>
      <c r="DA468" s="17"/>
      <c r="DB468" s="17"/>
      <c r="DC468" s="17"/>
      <c r="DD468" s="17"/>
      <c r="DE468" s="17"/>
      <c r="DF468" s="17"/>
      <c r="DG468" s="17"/>
      <c r="DH468" s="17"/>
      <c r="DI468" s="17"/>
      <c r="DJ468" s="17"/>
      <c r="DK468" s="17"/>
      <c r="DL468" s="17"/>
      <c r="DM468" s="17"/>
      <c r="DN468" s="17"/>
      <c r="DO468" s="17"/>
      <c r="DP468" s="17"/>
      <c r="DQ468" s="17"/>
      <c r="DR468" s="17"/>
      <c r="DS468" s="17"/>
      <c r="DT468" s="17"/>
      <c r="DU468" s="17"/>
      <c r="DV468" s="17"/>
      <c r="DW468" s="17"/>
      <c r="DX468" s="17"/>
      <c r="DY468" s="17"/>
      <c r="DZ468" s="17"/>
      <c r="EA468" s="17"/>
      <c r="EB468" s="17"/>
      <c r="EC468" s="17"/>
      <c r="ED468" s="17"/>
      <c r="EE468" s="17"/>
      <c r="EF468" s="17"/>
      <c r="EG468" s="17"/>
      <c r="EH468" s="17"/>
      <c r="EI468" s="17"/>
      <c r="EJ468" s="17"/>
      <c r="EK468" s="17"/>
      <c r="EL468" s="17"/>
      <c r="EM468" s="17"/>
      <c r="EN468" s="17"/>
      <c r="EO468" s="17"/>
      <c r="EP468" s="17"/>
      <c r="EQ468" s="17"/>
      <c r="ER468" s="17"/>
      <c r="ES468" s="17"/>
      <c r="ET468" s="17"/>
      <c r="EU468" s="17"/>
      <c r="EV468" s="17"/>
      <c r="EW468" s="17"/>
      <c r="EX468" s="17"/>
      <c r="EY468" s="17"/>
      <c r="EZ468" s="17"/>
      <c r="FA468" s="17"/>
      <c r="FB468" s="17"/>
      <c r="FC468" s="17"/>
      <c r="FD468" s="17"/>
      <c r="FE468" s="17"/>
      <c r="FF468" s="17"/>
      <c r="FG468" s="17"/>
      <c r="FH468" s="17"/>
      <c r="FI468" s="17"/>
      <c r="FJ468" s="17"/>
      <c r="FK468" s="17"/>
      <c r="FL468" s="17"/>
      <c r="FM468" s="17"/>
      <c r="FN468" s="17"/>
      <c r="FO468" s="17"/>
      <c r="FP468" s="17"/>
      <c r="FQ468" s="17"/>
      <c r="FR468" s="17"/>
      <c r="FS468" s="17"/>
      <c r="FT468" s="17"/>
      <c r="FU468" s="17"/>
      <c r="FV468" s="17"/>
      <c r="FW468" s="17"/>
      <c r="FX468" s="17"/>
      <c r="FY468" s="17"/>
      <c r="FZ468" s="17"/>
      <c r="GA468" s="17"/>
      <c r="GB468" s="17"/>
      <c r="GC468" s="17"/>
      <c r="GD468" s="17"/>
      <c r="GE468" s="17"/>
      <c r="GF468" s="17"/>
      <c r="GG468" s="17"/>
      <c r="GH468" s="17"/>
      <c r="GI468" s="17"/>
      <c r="GJ468" s="17"/>
      <c r="GK468" s="17"/>
      <c r="GL468" s="17"/>
      <c r="GM468" s="17"/>
      <c r="GN468" s="17"/>
    </row>
    <row r="469" spans="1:196" s="81" customFormat="1" ht="45" x14ac:dyDescent="0.25">
      <c r="A469" s="114">
        <f>IF(F469&lt;&gt;"",1+MAX($A$7:A468),"")</f>
        <v>355</v>
      </c>
      <c r="B469" s="233"/>
      <c r="C469" s="75"/>
      <c r="D469" s="75"/>
      <c r="E469" s="98" t="s">
        <v>465</v>
      </c>
      <c r="F469" s="68">
        <v>1</v>
      </c>
      <c r="G469" s="83"/>
      <c r="H469" s="68" t="s">
        <v>35</v>
      </c>
      <c r="I469" s="69">
        <v>0</v>
      </c>
      <c r="J469" s="70">
        <f t="shared" si="240"/>
        <v>1</v>
      </c>
      <c r="K469" s="71"/>
      <c r="L469" s="71">
        <f t="shared" si="241"/>
        <v>0</v>
      </c>
      <c r="M469" s="71"/>
      <c r="N469" s="41">
        <f t="shared" si="242"/>
        <v>0</v>
      </c>
      <c r="O469" s="71"/>
      <c r="P469" s="71">
        <f t="shared" si="243"/>
        <v>0</v>
      </c>
      <c r="Q469" s="72">
        <f t="shared" si="244"/>
        <v>0</v>
      </c>
      <c r="R469" s="73"/>
      <c r="S469" s="82"/>
      <c r="T469" s="83"/>
      <c r="U469" s="83"/>
      <c r="V469" s="84"/>
      <c r="W469" s="85"/>
      <c r="X469" s="86"/>
      <c r="Y469" s="86"/>
      <c r="Z469" s="86"/>
      <c r="AA469" s="86"/>
      <c r="AB469" s="87"/>
      <c r="AC469" s="88"/>
      <c r="AD469" s="65"/>
      <c r="AE469" s="65"/>
      <c r="AF469" s="65"/>
      <c r="AG469" s="65"/>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17"/>
      <c r="BD469" s="17"/>
      <c r="BE469" s="17"/>
      <c r="BF469" s="17"/>
      <c r="BG469" s="17"/>
      <c r="BH469" s="17"/>
      <c r="BI469" s="17"/>
      <c r="BJ469" s="17"/>
      <c r="BK469" s="17"/>
      <c r="BL469" s="17"/>
      <c r="BM469" s="17"/>
      <c r="BN469" s="17"/>
      <c r="BO469" s="17"/>
      <c r="BP469" s="17"/>
      <c r="BQ469" s="17"/>
      <c r="BR469" s="17"/>
      <c r="BS469" s="17"/>
      <c r="BT469" s="17"/>
      <c r="BU469" s="17"/>
      <c r="BV469" s="17"/>
      <c r="BW469" s="17"/>
      <c r="BX469" s="17"/>
      <c r="BY469" s="17"/>
      <c r="BZ469" s="17"/>
      <c r="CA469" s="17"/>
      <c r="CB469" s="17"/>
      <c r="CC469" s="17"/>
      <c r="CD469" s="17"/>
      <c r="CE469" s="17"/>
      <c r="CF469" s="17"/>
      <c r="CG469" s="17"/>
      <c r="CH469" s="17"/>
      <c r="CI469" s="17"/>
      <c r="CJ469" s="17"/>
      <c r="CK469" s="17"/>
      <c r="CL469" s="17"/>
      <c r="CM469" s="17"/>
      <c r="CN469" s="17"/>
      <c r="CO469" s="17"/>
      <c r="CP469" s="17"/>
      <c r="CQ469" s="17"/>
      <c r="CR469" s="17"/>
      <c r="CS469" s="17"/>
      <c r="CT469" s="17"/>
      <c r="CU469" s="17"/>
      <c r="CV469" s="17"/>
      <c r="CW469" s="17"/>
      <c r="CX469" s="17"/>
      <c r="CY469" s="17"/>
      <c r="CZ469" s="17"/>
      <c r="DA469" s="17"/>
      <c r="DB469" s="17"/>
      <c r="DC469" s="17"/>
      <c r="DD469" s="17"/>
      <c r="DE469" s="17"/>
      <c r="DF469" s="17"/>
      <c r="DG469" s="17"/>
      <c r="DH469" s="17"/>
      <c r="DI469" s="17"/>
      <c r="DJ469" s="17"/>
      <c r="DK469" s="17"/>
      <c r="DL469" s="17"/>
      <c r="DM469" s="17"/>
      <c r="DN469" s="17"/>
      <c r="DO469" s="17"/>
      <c r="DP469" s="17"/>
      <c r="DQ469" s="17"/>
      <c r="DR469" s="17"/>
      <c r="DS469" s="17"/>
      <c r="DT469" s="17"/>
      <c r="DU469" s="17"/>
      <c r="DV469" s="17"/>
      <c r="DW469" s="17"/>
      <c r="DX469" s="17"/>
      <c r="DY469" s="17"/>
      <c r="DZ469" s="17"/>
      <c r="EA469" s="17"/>
      <c r="EB469" s="17"/>
      <c r="EC469" s="17"/>
      <c r="ED469" s="17"/>
      <c r="EE469" s="17"/>
      <c r="EF469" s="17"/>
      <c r="EG469" s="17"/>
      <c r="EH469" s="17"/>
      <c r="EI469" s="17"/>
      <c r="EJ469" s="17"/>
      <c r="EK469" s="17"/>
      <c r="EL469" s="17"/>
      <c r="EM469" s="17"/>
      <c r="EN469" s="17"/>
      <c r="EO469" s="17"/>
      <c r="EP469" s="17"/>
      <c r="EQ469" s="17"/>
      <c r="ER469" s="17"/>
      <c r="ES469" s="17"/>
      <c r="ET469" s="17"/>
      <c r="EU469" s="17"/>
      <c r="EV469" s="17"/>
      <c r="EW469" s="17"/>
      <c r="EX469" s="17"/>
      <c r="EY469" s="17"/>
      <c r="EZ469" s="17"/>
      <c r="FA469" s="17"/>
      <c r="FB469" s="17"/>
      <c r="FC469" s="17"/>
      <c r="FD469" s="17"/>
      <c r="FE469" s="17"/>
      <c r="FF469" s="17"/>
      <c r="FG469" s="17"/>
      <c r="FH469" s="17"/>
      <c r="FI469" s="17"/>
      <c r="FJ469" s="17"/>
      <c r="FK469" s="17"/>
      <c r="FL469" s="17"/>
      <c r="FM469" s="17"/>
      <c r="FN469" s="17"/>
      <c r="FO469" s="17"/>
      <c r="FP469" s="17"/>
      <c r="FQ469" s="17"/>
      <c r="FR469" s="17"/>
      <c r="FS469" s="17"/>
      <c r="FT469" s="17"/>
      <c r="FU469" s="17"/>
      <c r="FV469" s="17"/>
      <c r="FW469" s="17"/>
      <c r="FX469" s="17"/>
      <c r="FY469" s="17"/>
      <c r="FZ469" s="17"/>
      <c r="GA469" s="17"/>
      <c r="GB469" s="17"/>
      <c r="GC469" s="17"/>
      <c r="GD469" s="17"/>
      <c r="GE469" s="17"/>
      <c r="GF469" s="17"/>
      <c r="GG469" s="17"/>
      <c r="GH469" s="17"/>
      <c r="GI469" s="17"/>
      <c r="GJ469" s="17"/>
      <c r="GK469" s="17"/>
      <c r="GL469" s="17"/>
      <c r="GM469" s="17"/>
      <c r="GN469" s="17"/>
    </row>
    <row r="470" spans="1:196" s="17" customFormat="1" ht="45" x14ac:dyDescent="0.25">
      <c r="A470" s="114">
        <f>IF(F470&lt;&gt;"",1+MAX($A$7:A469),"")</f>
        <v>356</v>
      </c>
      <c r="B470" s="233"/>
      <c r="C470" s="67"/>
      <c r="D470" s="67"/>
      <c r="E470" s="98" t="s">
        <v>466</v>
      </c>
      <c r="F470" s="68">
        <v>1</v>
      </c>
      <c r="G470" s="65"/>
      <c r="H470" s="68" t="s">
        <v>35</v>
      </c>
      <c r="I470" s="69">
        <v>0</v>
      </c>
      <c r="J470" s="70">
        <f t="shared" si="240"/>
        <v>1</v>
      </c>
      <c r="K470" s="71"/>
      <c r="L470" s="71">
        <f t="shared" si="241"/>
        <v>0</v>
      </c>
      <c r="M470" s="71"/>
      <c r="N470" s="41">
        <f t="shared" si="242"/>
        <v>0</v>
      </c>
      <c r="O470" s="71"/>
      <c r="P470" s="71">
        <f t="shared" si="243"/>
        <v>0</v>
      </c>
      <c r="Q470" s="72">
        <f t="shared" si="244"/>
        <v>0</v>
      </c>
      <c r="R470" s="73"/>
      <c r="S470" s="65"/>
      <c r="T470" s="65"/>
      <c r="U470" s="65"/>
      <c r="V470" s="65"/>
      <c r="W470" s="65"/>
      <c r="X470" s="65"/>
      <c r="Y470" s="65"/>
      <c r="Z470" s="65"/>
      <c r="AA470" s="65"/>
      <c r="AB470" s="65"/>
      <c r="AC470" s="65"/>
      <c r="AD470" s="65"/>
      <c r="AE470" s="65"/>
      <c r="AF470" s="65"/>
      <c r="AG470" s="65"/>
    </row>
    <row r="471" spans="1:196" s="81" customFormat="1" ht="45" x14ac:dyDescent="0.25">
      <c r="A471" s="114">
        <f>IF(F471&lt;&gt;"",1+MAX($A$7:A470),"")</f>
        <v>357</v>
      </c>
      <c r="B471" s="233"/>
      <c r="C471" s="75"/>
      <c r="D471" s="75"/>
      <c r="E471" s="98" t="s">
        <v>467</v>
      </c>
      <c r="F471" s="68">
        <v>1</v>
      </c>
      <c r="G471" s="65"/>
      <c r="H471" s="68" t="s">
        <v>35</v>
      </c>
      <c r="I471" s="69">
        <v>0</v>
      </c>
      <c r="J471" s="70">
        <f t="shared" si="240"/>
        <v>1</v>
      </c>
      <c r="K471" s="71"/>
      <c r="L471" s="71">
        <f t="shared" si="241"/>
        <v>0</v>
      </c>
      <c r="M471" s="71"/>
      <c r="N471" s="41">
        <f t="shared" si="242"/>
        <v>0</v>
      </c>
      <c r="O471" s="71"/>
      <c r="P471" s="71">
        <f t="shared" si="243"/>
        <v>0</v>
      </c>
      <c r="Q471" s="72">
        <f t="shared" si="244"/>
        <v>0</v>
      </c>
      <c r="R471" s="73"/>
      <c r="S471" s="65"/>
      <c r="T471" s="65"/>
      <c r="U471" s="65"/>
      <c r="V471" s="65"/>
      <c r="W471" s="65"/>
      <c r="X471" s="65"/>
      <c r="Y471" s="65"/>
      <c r="Z471" s="65"/>
      <c r="AA471" s="65"/>
      <c r="AB471" s="65"/>
      <c r="AC471" s="65"/>
      <c r="AD471" s="65"/>
      <c r="AE471" s="65"/>
      <c r="AF471" s="65"/>
      <c r="AG471" s="65"/>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17"/>
      <c r="BD471" s="17"/>
      <c r="BE471" s="17"/>
      <c r="BF471" s="17"/>
      <c r="BG471" s="17"/>
      <c r="BH471" s="17"/>
      <c r="BI471" s="17"/>
      <c r="BJ471" s="17"/>
      <c r="BK471" s="17"/>
      <c r="BL471" s="17"/>
      <c r="BM471" s="17"/>
      <c r="BN471" s="17"/>
      <c r="BO471" s="17"/>
      <c r="BP471" s="17"/>
      <c r="BQ471" s="17"/>
      <c r="BR471" s="17"/>
      <c r="BS471" s="17"/>
      <c r="BT471" s="17"/>
      <c r="BU471" s="17"/>
      <c r="BV471" s="17"/>
      <c r="BW471" s="17"/>
      <c r="BX471" s="17"/>
      <c r="BY471" s="17"/>
      <c r="BZ471" s="17"/>
      <c r="CA471" s="17"/>
      <c r="CB471" s="17"/>
      <c r="CC471" s="17"/>
      <c r="CD471" s="17"/>
      <c r="CE471" s="17"/>
      <c r="CF471" s="17"/>
      <c r="CG471" s="17"/>
      <c r="CH471" s="17"/>
      <c r="CI471" s="17"/>
      <c r="CJ471" s="17"/>
      <c r="CK471" s="17"/>
      <c r="CL471" s="17"/>
      <c r="CM471" s="17"/>
      <c r="CN471" s="17"/>
      <c r="CO471" s="17"/>
      <c r="CP471" s="17"/>
      <c r="CQ471" s="17"/>
      <c r="CR471" s="17"/>
      <c r="CS471" s="17"/>
      <c r="CT471" s="17"/>
      <c r="CU471" s="17"/>
      <c r="CV471" s="17"/>
      <c r="CW471" s="17"/>
      <c r="CX471" s="17"/>
      <c r="CY471" s="17"/>
      <c r="CZ471" s="17"/>
      <c r="DA471" s="17"/>
      <c r="DB471" s="17"/>
      <c r="DC471" s="17"/>
      <c r="DD471" s="17"/>
      <c r="DE471" s="17"/>
      <c r="DF471" s="17"/>
      <c r="DG471" s="17"/>
      <c r="DH471" s="17"/>
      <c r="DI471" s="17"/>
      <c r="DJ471" s="17"/>
      <c r="DK471" s="17"/>
      <c r="DL471" s="17"/>
      <c r="DM471" s="17"/>
      <c r="DN471" s="17"/>
      <c r="DO471" s="17"/>
      <c r="DP471" s="17"/>
      <c r="DQ471" s="17"/>
      <c r="DR471" s="17"/>
      <c r="DS471" s="17"/>
      <c r="DT471" s="17"/>
      <c r="DU471" s="17"/>
      <c r="DV471" s="17"/>
      <c r="DW471" s="17"/>
      <c r="DX471" s="17"/>
      <c r="DY471" s="17"/>
      <c r="DZ471" s="17"/>
      <c r="EA471" s="17"/>
      <c r="EB471" s="17"/>
      <c r="EC471" s="17"/>
      <c r="ED471" s="17"/>
      <c r="EE471" s="17"/>
      <c r="EF471" s="17"/>
      <c r="EG471" s="17"/>
      <c r="EH471" s="17"/>
      <c r="EI471" s="17"/>
      <c r="EJ471" s="17"/>
      <c r="EK471" s="17"/>
      <c r="EL471" s="17"/>
      <c r="EM471" s="17"/>
      <c r="EN471" s="17"/>
      <c r="EO471" s="17"/>
      <c r="EP471" s="17"/>
      <c r="EQ471" s="17"/>
      <c r="ER471" s="17"/>
      <c r="ES471" s="17"/>
      <c r="ET471" s="17"/>
      <c r="EU471" s="17"/>
      <c r="EV471" s="17"/>
      <c r="EW471" s="17"/>
      <c r="EX471" s="17"/>
      <c r="EY471" s="17"/>
      <c r="EZ471" s="17"/>
      <c r="FA471" s="17"/>
      <c r="FB471" s="17"/>
      <c r="FC471" s="17"/>
      <c r="FD471" s="17"/>
      <c r="FE471" s="17"/>
      <c r="FF471" s="17"/>
      <c r="FG471" s="17"/>
      <c r="FH471" s="17"/>
      <c r="FI471" s="17"/>
      <c r="FJ471" s="17"/>
      <c r="FK471" s="17"/>
      <c r="FL471" s="17"/>
      <c r="FM471" s="17"/>
      <c r="FN471" s="17"/>
      <c r="FO471" s="17"/>
      <c r="FP471" s="17"/>
      <c r="FQ471" s="17"/>
      <c r="FR471" s="17"/>
      <c r="FS471" s="17"/>
      <c r="FT471" s="17"/>
      <c r="FU471" s="17"/>
      <c r="FV471" s="17"/>
      <c r="FW471" s="17"/>
      <c r="FX471" s="17"/>
      <c r="FY471" s="17"/>
      <c r="FZ471" s="17"/>
      <c r="GA471" s="17"/>
      <c r="GB471" s="17"/>
      <c r="GC471" s="17"/>
      <c r="GD471" s="17"/>
      <c r="GE471" s="17"/>
      <c r="GF471" s="17"/>
      <c r="GG471" s="17"/>
      <c r="GH471" s="17"/>
      <c r="GI471" s="17"/>
      <c r="GJ471" s="17"/>
      <c r="GK471" s="17"/>
      <c r="GL471" s="17"/>
      <c r="GM471" s="17"/>
      <c r="GN471" s="17"/>
    </row>
    <row r="472" spans="1:196" s="81" customFormat="1" ht="45" x14ac:dyDescent="0.25">
      <c r="A472" s="114">
        <f>IF(F472&lt;&gt;"",1+MAX($A$7:A471),"")</f>
        <v>358</v>
      </c>
      <c r="B472" s="234"/>
      <c r="C472" s="75"/>
      <c r="D472" s="75"/>
      <c r="E472" s="98" t="s">
        <v>468</v>
      </c>
      <c r="F472" s="68">
        <v>2</v>
      </c>
      <c r="G472" s="65"/>
      <c r="H472" s="68" t="s">
        <v>35</v>
      </c>
      <c r="I472" s="69">
        <v>0</v>
      </c>
      <c r="J472" s="70">
        <f t="shared" si="240"/>
        <v>2</v>
      </c>
      <c r="K472" s="71"/>
      <c r="L472" s="71">
        <f t="shared" si="241"/>
        <v>0</v>
      </c>
      <c r="M472" s="71"/>
      <c r="N472" s="41">
        <f t="shared" si="242"/>
        <v>0</v>
      </c>
      <c r="O472" s="71"/>
      <c r="P472" s="71">
        <f t="shared" si="243"/>
        <v>0</v>
      </c>
      <c r="Q472" s="72">
        <f t="shared" si="244"/>
        <v>0</v>
      </c>
      <c r="R472" s="73"/>
      <c r="S472" s="65"/>
      <c r="T472" s="65"/>
      <c r="U472" s="65"/>
      <c r="V472" s="65"/>
      <c r="W472" s="65"/>
      <c r="X472" s="65"/>
      <c r="Y472" s="65"/>
      <c r="Z472" s="65"/>
      <c r="AA472" s="65"/>
      <c r="AB472" s="65"/>
      <c r="AC472" s="65"/>
      <c r="AD472" s="65"/>
      <c r="AE472" s="65"/>
      <c r="AF472" s="65"/>
      <c r="AG472" s="65"/>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17"/>
      <c r="BD472" s="17"/>
      <c r="BE472" s="17"/>
      <c r="BF472" s="17"/>
      <c r="BG472" s="17"/>
      <c r="BH472" s="17"/>
      <c r="BI472" s="17"/>
      <c r="BJ472" s="17"/>
      <c r="BK472" s="17"/>
      <c r="BL472" s="17"/>
      <c r="BM472" s="17"/>
      <c r="BN472" s="17"/>
      <c r="BO472" s="17"/>
      <c r="BP472" s="17"/>
      <c r="BQ472" s="17"/>
      <c r="BR472" s="17"/>
      <c r="BS472" s="17"/>
      <c r="BT472" s="17"/>
      <c r="BU472" s="17"/>
      <c r="BV472" s="17"/>
      <c r="BW472" s="17"/>
      <c r="BX472" s="17"/>
      <c r="BY472" s="17"/>
      <c r="BZ472" s="17"/>
      <c r="CA472" s="17"/>
      <c r="CB472" s="17"/>
      <c r="CC472" s="17"/>
      <c r="CD472" s="17"/>
      <c r="CE472" s="17"/>
      <c r="CF472" s="17"/>
      <c r="CG472" s="17"/>
      <c r="CH472" s="17"/>
      <c r="CI472" s="17"/>
      <c r="CJ472" s="17"/>
      <c r="CK472" s="17"/>
      <c r="CL472" s="17"/>
      <c r="CM472" s="17"/>
      <c r="CN472" s="17"/>
      <c r="CO472" s="17"/>
      <c r="CP472" s="17"/>
      <c r="CQ472" s="17"/>
      <c r="CR472" s="17"/>
      <c r="CS472" s="17"/>
      <c r="CT472" s="17"/>
      <c r="CU472" s="17"/>
      <c r="CV472" s="17"/>
      <c r="CW472" s="17"/>
      <c r="CX472" s="17"/>
      <c r="CY472" s="17"/>
      <c r="CZ472" s="17"/>
      <c r="DA472" s="17"/>
      <c r="DB472" s="17"/>
      <c r="DC472" s="17"/>
      <c r="DD472" s="17"/>
      <c r="DE472" s="17"/>
      <c r="DF472" s="17"/>
      <c r="DG472" s="17"/>
      <c r="DH472" s="17"/>
      <c r="DI472" s="17"/>
      <c r="DJ472" s="17"/>
      <c r="DK472" s="17"/>
      <c r="DL472" s="17"/>
      <c r="DM472" s="17"/>
      <c r="DN472" s="17"/>
      <c r="DO472" s="17"/>
      <c r="DP472" s="17"/>
      <c r="DQ472" s="17"/>
      <c r="DR472" s="17"/>
      <c r="DS472" s="17"/>
      <c r="DT472" s="17"/>
      <c r="DU472" s="17"/>
      <c r="DV472" s="17"/>
      <c r="DW472" s="17"/>
      <c r="DX472" s="17"/>
      <c r="DY472" s="17"/>
      <c r="DZ472" s="17"/>
      <c r="EA472" s="17"/>
      <c r="EB472" s="17"/>
      <c r="EC472" s="17"/>
      <c r="ED472" s="17"/>
      <c r="EE472" s="17"/>
      <c r="EF472" s="17"/>
      <c r="EG472" s="17"/>
      <c r="EH472" s="17"/>
      <c r="EI472" s="17"/>
      <c r="EJ472" s="17"/>
      <c r="EK472" s="17"/>
      <c r="EL472" s="17"/>
      <c r="EM472" s="17"/>
      <c r="EN472" s="17"/>
      <c r="EO472" s="17"/>
      <c r="EP472" s="17"/>
      <c r="EQ472" s="17"/>
      <c r="ER472" s="17"/>
      <c r="ES472" s="17"/>
      <c r="ET472" s="17"/>
      <c r="EU472" s="17"/>
      <c r="EV472" s="17"/>
      <c r="EW472" s="17"/>
      <c r="EX472" s="17"/>
      <c r="EY472" s="17"/>
      <c r="EZ472" s="17"/>
      <c r="FA472" s="17"/>
      <c r="FB472" s="17"/>
      <c r="FC472" s="17"/>
      <c r="FD472" s="17"/>
      <c r="FE472" s="17"/>
      <c r="FF472" s="17"/>
      <c r="FG472" s="17"/>
      <c r="FH472" s="17"/>
      <c r="FI472" s="17"/>
      <c r="FJ472" s="17"/>
      <c r="FK472" s="17"/>
      <c r="FL472" s="17"/>
      <c r="FM472" s="17"/>
      <c r="FN472" s="17"/>
      <c r="FO472" s="17"/>
      <c r="FP472" s="17"/>
      <c r="FQ472" s="17"/>
      <c r="FR472" s="17"/>
      <c r="FS472" s="17"/>
      <c r="FT472" s="17"/>
      <c r="FU472" s="17"/>
      <c r="FV472" s="17"/>
      <c r="FW472" s="17"/>
      <c r="FX472" s="17"/>
      <c r="FY472" s="17"/>
      <c r="FZ472" s="17"/>
      <c r="GA472" s="17"/>
      <c r="GB472" s="17"/>
      <c r="GC472" s="17"/>
      <c r="GD472" s="17"/>
      <c r="GE472" s="17"/>
      <c r="GF472" s="17"/>
      <c r="GG472" s="17"/>
      <c r="GH472" s="17"/>
      <c r="GI472" s="17"/>
      <c r="GJ472" s="17"/>
      <c r="GK472" s="17"/>
      <c r="GL472" s="17"/>
      <c r="GM472" s="17"/>
      <c r="GN472" s="17"/>
    </row>
    <row r="473" spans="1:196" s="81" customFormat="1" x14ac:dyDescent="0.25">
      <c r="A473" s="114" t="str">
        <f>IF(F473&lt;&gt;"",1+MAX($A$7:A472),"")</f>
        <v/>
      </c>
      <c r="B473" s="177"/>
      <c r="C473" s="75"/>
      <c r="D473" s="75"/>
      <c r="E473" s="97" t="s">
        <v>469</v>
      </c>
      <c r="F473" s="68"/>
      <c r="G473" s="83"/>
      <c r="H473" s="68"/>
      <c r="I473" s="69"/>
      <c r="J473" s="70"/>
      <c r="K473" s="71"/>
      <c r="L473" s="71"/>
      <c r="M473" s="71"/>
      <c r="N473" s="41"/>
      <c r="O473" s="71"/>
      <c r="P473" s="71"/>
      <c r="Q473" s="72"/>
      <c r="R473" s="73"/>
      <c r="S473" s="82"/>
      <c r="T473" s="83"/>
      <c r="U473" s="83"/>
      <c r="V473" s="84"/>
      <c r="W473" s="85"/>
      <c r="X473" s="86"/>
      <c r="Y473" s="86"/>
      <c r="Z473" s="86"/>
      <c r="AA473" s="86"/>
      <c r="AB473" s="87"/>
      <c r="AC473" s="88"/>
      <c r="AD473" s="65"/>
      <c r="AE473" s="65"/>
      <c r="AF473" s="65"/>
      <c r="AG473" s="65"/>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17"/>
      <c r="BD473" s="17"/>
      <c r="BE473" s="17"/>
      <c r="BF473" s="17"/>
      <c r="BG473" s="17"/>
      <c r="BH473" s="17"/>
      <c r="BI473" s="17"/>
      <c r="BJ473" s="17"/>
      <c r="BK473" s="17"/>
      <c r="BL473" s="17"/>
      <c r="BM473" s="17"/>
      <c r="BN473" s="17"/>
      <c r="BO473" s="17"/>
      <c r="BP473" s="17"/>
      <c r="BQ473" s="17"/>
      <c r="BR473" s="17"/>
      <c r="BS473" s="17"/>
      <c r="BT473" s="17"/>
      <c r="BU473" s="17"/>
      <c r="BV473" s="17"/>
      <c r="BW473" s="17"/>
      <c r="BX473" s="17"/>
      <c r="BY473" s="17"/>
      <c r="BZ473" s="17"/>
      <c r="CA473" s="17"/>
      <c r="CB473" s="17"/>
      <c r="CC473" s="17"/>
      <c r="CD473" s="17"/>
      <c r="CE473" s="17"/>
      <c r="CF473" s="17"/>
      <c r="CG473" s="17"/>
      <c r="CH473" s="17"/>
      <c r="CI473" s="17"/>
      <c r="CJ473" s="17"/>
      <c r="CK473" s="17"/>
      <c r="CL473" s="17"/>
      <c r="CM473" s="17"/>
      <c r="CN473" s="17"/>
      <c r="CO473" s="17"/>
      <c r="CP473" s="17"/>
      <c r="CQ473" s="17"/>
      <c r="CR473" s="17"/>
      <c r="CS473" s="17"/>
      <c r="CT473" s="17"/>
      <c r="CU473" s="17"/>
      <c r="CV473" s="17"/>
      <c r="CW473" s="17"/>
      <c r="CX473" s="17"/>
      <c r="CY473" s="17"/>
      <c r="CZ473" s="17"/>
      <c r="DA473" s="17"/>
      <c r="DB473" s="17"/>
      <c r="DC473" s="17"/>
      <c r="DD473" s="17"/>
      <c r="DE473" s="17"/>
      <c r="DF473" s="17"/>
      <c r="DG473" s="17"/>
      <c r="DH473" s="17"/>
      <c r="DI473" s="17"/>
      <c r="DJ473" s="17"/>
      <c r="DK473" s="17"/>
      <c r="DL473" s="17"/>
      <c r="DM473" s="17"/>
      <c r="DN473" s="17"/>
      <c r="DO473" s="17"/>
      <c r="DP473" s="17"/>
      <c r="DQ473" s="17"/>
      <c r="DR473" s="17"/>
      <c r="DS473" s="17"/>
      <c r="DT473" s="17"/>
      <c r="DU473" s="17"/>
      <c r="DV473" s="17"/>
      <c r="DW473" s="17"/>
      <c r="DX473" s="17"/>
      <c r="DY473" s="17"/>
      <c r="DZ473" s="17"/>
      <c r="EA473" s="17"/>
      <c r="EB473" s="17"/>
      <c r="EC473" s="17"/>
      <c r="ED473" s="17"/>
      <c r="EE473" s="17"/>
      <c r="EF473" s="17"/>
      <c r="EG473" s="17"/>
      <c r="EH473" s="17"/>
      <c r="EI473" s="17"/>
      <c r="EJ473" s="17"/>
      <c r="EK473" s="17"/>
      <c r="EL473" s="17"/>
      <c r="EM473" s="17"/>
      <c r="EN473" s="17"/>
      <c r="EO473" s="17"/>
      <c r="EP473" s="17"/>
      <c r="EQ473" s="17"/>
      <c r="ER473" s="17"/>
      <c r="ES473" s="17"/>
      <c r="ET473" s="17"/>
      <c r="EU473" s="17"/>
      <c r="EV473" s="17"/>
      <c r="EW473" s="17"/>
      <c r="EX473" s="17"/>
      <c r="EY473" s="17"/>
      <c r="EZ473" s="17"/>
      <c r="FA473" s="17"/>
      <c r="FB473" s="17"/>
      <c r="FC473" s="17"/>
      <c r="FD473" s="17"/>
      <c r="FE473" s="17"/>
      <c r="FF473" s="17"/>
      <c r="FG473" s="17"/>
      <c r="FH473" s="17"/>
      <c r="FI473" s="17"/>
      <c r="FJ473" s="17"/>
      <c r="FK473" s="17"/>
      <c r="FL473" s="17"/>
      <c r="FM473" s="17"/>
      <c r="FN473" s="17"/>
      <c r="FO473" s="17"/>
      <c r="FP473" s="17"/>
      <c r="FQ473" s="17"/>
      <c r="FR473" s="17"/>
      <c r="FS473" s="17"/>
      <c r="FT473" s="17"/>
      <c r="FU473" s="17"/>
      <c r="FV473" s="17"/>
      <c r="FW473" s="17"/>
      <c r="FX473" s="17"/>
      <c r="FY473" s="17"/>
      <c r="FZ473" s="17"/>
      <c r="GA473" s="17"/>
      <c r="GB473" s="17"/>
      <c r="GC473" s="17"/>
      <c r="GD473" s="17"/>
      <c r="GE473" s="17"/>
      <c r="GF473" s="17"/>
      <c r="GG473" s="17"/>
      <c r="GH473" s="17"/>
      <c r="GI473" s="17"/>
      <c r="GJ473" s="17"/>
      <c r="GK473" s="17"/>
      <c r="GL473" s="17"/>
      <c r="GM473" s="17"/>
      <c r="GN473" s="17"/>
    </row>
    <row r="474" spans="1:196" s="17" customFormat="1" x14ac:dyDescent="0.25">
      <c r="A474" s="114">
        <f>IF(F474&lt;&gt;"",1+MAX($A$7:A473),"")</f>
        <v>359</v>
      </c>
      <c r="B474" s="232" t="s">
        <v>645</v>
      </c>
      <c r="C474" s="67"/>
      <c r="D474" s="67"/>
      <c r="E474" s="98" t="s">
        <v>470</v>
      </c>
      <c r="F474" s="68">
        <v>17</v>
      </c>
      <c r="G474" s="65"/>
      <c r="H474" s="68" t="s">
        <v>35</v>
      </c>
      <c r="I474" s="69">
        <v>0</v>
      </c>
      <c r="J474" s="70">
        <f t="shared" si="240"/>
        <v>17</v>
      </c>
      <c r="K474" s="71"/>
      <c r="L474" s="71">
        <f t="shared" si="241"/>
        <v>0</v>
      </c>
      <c r="M474" s="71"/>
      <c r="N474" s="41">
        <f t="shared" si="242"/>
        <v>0</v>
      </c>
      <c r="O474" s="71"/>
      <c r="P474" s="71">
        <f t="shared" si="243"/>
        <v>0</v>
      </c>
      <c r="Q474" s="72">
        <f t="shared" si="244"/>
        <v>0</v>
      </c>
      <c r="R474" s="73"/>
      <c r="S474" s="65"/>
      <c r="T474" s="65"/>
      <c r="U474" s="65"/>
      <c r="V474" s="65"/>
      <c r="W474" s="65"/>
      <c r="X474" s="65"/>
      <c r="Y474" s="65"/>
      <c r="Z474" s="65"/>
      <c r="AA474" s="65"/>
      <c r="AB474" s="65"/>
      <c r="AC474" s="65"/>
      <c r="AD474" s="65"/>
      <c r="AE474" s="65"/>
      <c r="AF474" s="65"/>
      <c r="AG474" s="65"/>
    </row>
    <row r="475" spans="1:196" s="81" customFormat="1" x14ac:dyDescent="0.25">
      <c r="A475" s="114">
        <f>IF(F475&lt;&gt;"",1+MAX($A$7:A474),"")</f>
        <v>360</v>
      </c>
      <c r="B475" s="233"/>
      <c r="C475" s="75"/>
      <c r="D475" s="75"/>
      <c r="E475" s="98" t="s">
        <v>471</v>
      </c>
      <c r="F475" s="68">
        <v>3</v>
      </c>
      <c r="G475" s="65"/>
      <c r="H475" s="68" t="s">
        <v>35</v>
      </c>
      <c r="I475" s="69">
        <v>0</v>
      </c>
      <c r="J475" s="70">
        <f t="shared" si="240"/>
        <v>3</v>
      </c>
      <c r="K475" s="71"/>
      <c r="L475" s="71">
        <f t="shared" si="241"/>
        <v>0</v>
      </c>
      <c r="M475" s="71"/>
      <c r="N475" s="41">
        <f t="shared" si="242"/>
        <v>0</v>
      </c>
      <c r="O475" s="71"/>
      <c r="P475" s="71">
        <f t="shared" si="243"/>
        <v>0</v>
      </c>
      <c r="Q475" s="72">
        <f t="shared" si="244"/>
        <v>0</v>
      </c>
      <c r="R475" s="73"/>
      <c r="S475" s="65"/>
      <c r="T475" s="65"/>
      <c r="U475" s="65"/>
      <c r="V475" s="65"/>
      <c r="W475" s="65"/>
      <c r="X475" s="65"/>
      <c r="Y475" s="65"/>
      <c r="Z475" s="65"/>
      <c r="AA475" s="65"/>
      <c r="AB475" s="65"/>
      <c r="AC475" s="65"/>
      <c r="AD475" s="65"/>
      <c r="AE475" s="65"/>
      <c r="AF475" s="65"/>
      <c r="AG475" s="65"/>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17"/>
      <c r="BD475" s="17"/>
      <c r="BE475" s="17"/>
      <c r="BF475" s="17"/>
      <c r="BG475" s="17"/>
      <c r="BH475" s="17"/>
      <c r="BI475" s="17"/>
      <c r="BJ475" s="17"/>
      <c r="BK475" s="17"/>
      <c r="BL475" s="17"/>
      <c r="BM475" s="17"/>
      <c r="BN475" s="17"/>
      <c r="BO475" s="17"/>
      <c r="BP475" s="17"/>
      <c r="BQ475" s="17"/>
      <c r="BR475" s="17"/>
      <c r="BS475" s="17"/>
      <c r="BT475" s="17"/>
      <c r="BU475" s="17"/>
      <c r="BV475" s="17"/>
      <c r="BW475" s="17"/>
      <c r="BX475" s="17"/>
      <c r="BY475" s="17"/>
      <c r="BZ475" s="17"/>
      <c r="CA475" s="17"/>
      <c r="CB475" s="17"/>
      <c r="CC475" s="17"/>
      <c r="CD475" s="17"/>
      <c r="CE475" s="17"/>
      <c r="CF475" s="17"/>
      <c r="CG475" s="17"/>
      <c r="CH475" s="17"/>
      <c r="CI475" s="17"/>
      <c r="CJ475" s="17"/>
      <c r="CK475" s="17"/>
      <c r="CL475" s="17"/>
      <c r="CM475" s="17"/>
      <c r="CN475" s="17"/>
      <c r="CO475" s="17"/>
      <c r="CP475" s="17"/>
      <c r="CQ475" s="17"/>
      <c r="CR475" s="17"/>
      <c r="CS475" s="17"/>
      <c r="CT475" s="17"/>
      <c r="CU475" s="17"/>
      <c r="CV475" s="17"/>
      <c r="CW475" s="17"/>
      <c r="CX475" s="17"/>
      <c r="CY475" s="17"/>
      <c r="CZ475" s="17"/>
      <c r="DA475" s="17"/>
      <c r="DB475" s="17"/>
      <c r="DC475" s="17"/>
      <c r="DD475" s="17"/>
      <c r="DE475" s="17"/>
      <c r="DF475" s="17"/>
      <c r="DG475" s="17"/>
      <c r="DH475" s="17"/>
      <c r="DI475" s="17"/>
      <c r="DJ475" s="17"/>
      <c r="DK475" s="17"/>
      <c r="DL475" s="17"/>
      <c r="DM475" s="17"/>
      <c r="DN475" s="17"/>
      <c r="DO475" s="17"/>
      <c r="DP475" s="17"/>
      <c r="DQ475" s="17"/>
      <c r="DR475" s="17"/>
      <c r="DS475" s="17"/>
      <c r="DT475" s="17"/>
      <c r="DU475" s="17"/>
      <c r="DV475" s="17"/>
      <c r="DW475" s="17"/>
      <c r="DX475" s="17"/>
      <c r="DY475" s="17"/>
      <c r="DZ475" s="17"/>
      <c r="EA475" s="17"/>
      <c r="EB475" s="17"/>
      <c r="EC475" s="17"/>
      <c r="ED475" s="17"/>
      <c r="EE475" s="17"/>
      <c r="EF475" s="17"/>
      <c r="EG475" s="17"/>
      <c r="EH475" s="17"/>
      <c r="EI475" s="17"/>
      <c r="EJ475" s="17"/>
      <c r="EK475" s="17"/>
      <c r="EL475" s="17"/>
      <c r="EM475" s="17"/>
      <c r="EN475" s="17"/>
      <c r="EO475" s="17"/>
      <c r="EP475" s="17"/>
      <c r="EQ475" s="17"/>
      <c r="ER475" s="17"/>
      <c r="ES475" s="17"/>
      <c r="ET475" s="17"/>
      <c r="EU475" s="17"/>
      <c r="EV475" s="17"/>
      <c r="EW475" s="17"/>
      <c r="EX475" s="17"/>
      <c r="EY475" s="17"/>
      <c r="EZ475" s="17"/>
      <c r="FA475" s="17"/>
      <c r="FB475" s="17"/>
      <c r="FC475" s="17"/>
      <c r="FD475" s="17"/>
      <c r="FE475" s="17"/>
      <c r="FF475" s="17"/>
      <c r="FG475" s="17"/>
      <c r="FH475" s="17"/>
      <c r="FI475" s="17"/>
      <c r="FJ475" s="17"/>
      <c r="FK475" s="17"/>
      <c r="FL475" s="17"/>
      <c r="FM475" s="17"/>
      <c r="FN475" s="17"/>
      <c r="FO475" s="17"/>
      <c r="FP475" s="17"/>
      <c r="FQ475" s="17"/>
      <c r="FR475" s="17"/>
      <c r="FS475" s="17"/>
      <c r="FT475" s="17"/>
      <c r="FU475" s="17"/>
      <c r="FV475" s="17"/>
      <c r="FW475" s="17"/>
      <c r="FX475" s="17"/>
      <c r="FY475" s="17"/>
      <c r="FZ475" s="17"/>
      <c r="GA475" s="17"/>
      <c r="GB475" s="17"/>
      <c r="GC475" s="17"/>
      <c r="GD475" s="17"/>
      <c r="GE475" s="17"/>
      <c r="GF475" s="17"/>
      <c r="GG475" s="17"/>
      <c r="GH475" s="17"/>
      <c r="GI475" s="17"/>
      <c r="GJ475" s="17"/>
      <c r="GK475" s="17"/>
      <c r="GL475" s="17"/>
      <c r="GM475" s="17"/>
      <c r="GN475" s="17"/>
    </row>
    <row r="476" spans="1:196" s="81" customFormat="1" x14ac:dyDescent="0.25">
      <c r="A476" s="114">
        <f>IF(F476&lt;&gt;"",1+MAX($A$7:A475),"")</f>
        <v>361</v>
      </c>
      <c r="B476" s="233"/>
      <c r="C476" s="75"/>
      <c r="D476" s="75"/>
      <c r="E476" s="98" t="s">
        <v>472</v>
      </c>
      <c r="F476" s="68">
        <v>1</v>
      </c>
      <c r="G476" s="65"/>
      <c r="H476" s="68" t="s">
        <v>35</v>
      </c>
      <c r="I476" s="69">
        <v>0</v>
      </c>
      <c r="J476" s="70">
        <f t="shared" si="240"/>
        <v>1</v>
      </c>
      <c r="K476" s="71"/>
      <c r="L476" s="71">
        <f t="shared" si="241"/>
        <v>0</v>
      </c>
      <c r="M476" s="71"/>
      <c r="N476" s="41">
        <f t="shared" si="242"/>
        <v>0</v>
      </c>
      <c r="O476" s="71"/>
      <c r="P476" s="71">
        <f t="shared" si="243"/>
        <v>0</v>
      </c>
      <c r="Q476" s="72">
        <f t="shared" si="244"/>
        <v>0</v>
      </c>
      <c r="R476" s="73"/>
      <c r="S476" s="65"/>
      <c r="T476" s="65"/>
      <c r="U476" s="65"/>
      <c r="V476" s="65"/>
      <c r="W476" s="65"/>
      <c r="X476" s="65"/>
      <c r="Y476" s="65"/>
      <c r="Z476" s="65"/>
      <c r="AA476" s="65"/>
      <c r="AB476" s="65"/>
      <c r="AC476" s="65"/>
      <c r="AD476" s="65"/>
      <c r="AE476" s="65"/>
      <c r="AF476" s="65"/>
      <c r="AG476" s="65"/>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17"/>
      <c r="BD476" s="17"/>
      <c r="BE476" s="17"/>
      <c r="BF476" s="17"/>
      <c r="BG476" s="17"/>
      <c r="BH476" s="17"/>
      <c r="BI476" s="17"/>
      <c r="BJ476" s="17"/>
      <c r="BK476" s="17"/>
      <c r="BL476" s="17"/>
      <c r="BM476" s="17"/>
      <c r="BN476" s="17"/>
      <c r="BO476" s="17"/>
      <c r="BP476" s="17"/>
      <c r="BQ476" s="17"/>
      <c r="BR476" s="17"/>
      <c r="BS476" s="17"/>
      <c r="BT476" s="17"/>
      <c r="BU476" s="17"/>
      <c r="BV476" s="17"/>
      <c r="BW476" s="17"/>
      <c r="BX476" s="17"/>
      <c r="BY476" s="17"/>
      <c r="BZ476" s="17"/>
      <c r="CA476" s="17"/>
      <c r="CB476" s="17"/>
      <c r="CC476" s="17"/>
      <c r="CD476" s="17"/>
      <c r="CE476" s="17"/>
      <c r="CF476" s="17"/>
      <c r="CG476" s="17"/>
      <c r="CH476" s="17"/>
      <c r="CI476" s="17"/>
      <c r="CJ476" s="17"/>
      <c r="CK476" s="17"/>
      <c r="CL476" s="17"/>
      <c r="CM476" s="17"/>
      <c r="CN476" s="17"/>
      <c r="CO476" s="17"/>
      <c r="CP476" s="17"/>
      <c r="CQ476" s="17"/>
      <c r="CR476" s="17"/>
      <c r="CS476" s="17"/>
      <c r="CT476" s="17"/>
      <c r="CU476" s="17"/>
      <c r="CV476" s="17"/>
      <c r="CW476" s="17"/>
      <c r="CX476" s="17"/>
      <c r="CY476" s="17"/>
      <c r="CZ476" s="17"/>
      <c r="DA476" s="17"/>
      <c r="DB476" s="17"/>
      <c r="DC476" s="17"/>
      <c r="DD476" s="17"/>
      <c r="DE476" s="17"/>
      <c r="DF476" s="17"/>
      <c r="DG476" s="17"/>
      <c r="DH476" s="17"/>
      <c r="DI476" s="17"/>
      <c r="DJ476" s="17"/>
      <c r="DK476" s="17"/>
      <c r="DL476" s="17"/>
      <c r="DM476" s="17"/>
      <c r="DN476" s="17"/>
      <c r="DO476" s="17"/>
      <c r="DP476" s="17"/>
      <c r="DQ476" s="17"/>
      <c r="DR476" s="17"/>
      <c r="DS476" s="17"/>
      <c r="DT476" s="17"/>
      <c r="DU476" s="17"/>
      <c r="DV476" s="17"/>
      <c r="DW476" s="17"/>
      <c r="DX476" s="17"/>
      <c r="DY476" s="17"/>
      <c r="DZ476" s="17"/>
      <c r="EA476" s="17"/>
      <c r="EB476" s="17"/>
      <c r="EC476" s="17"/>
      <c r="ED476" s="17"/>
      <c r="EE476" s="17"/>
      <c r="EF476" s="17"/>
      <c r="EG476" s="17"/>
      <c r="EH476" s="17"/>
      <c r="EI476" s="17"/>
      <c r="EJ476" s="17"/>
      <c r="EK476" s="17"/>
      <c r="EL476" s="17"/>
      <c r="EM476" s="17"/>
      <c r="EN476" s="17"/>
      <c r="EO476" s="17"/>
      <c r="EP476" s="17"/>
      <c r="EQ476" s="17"/>
      <c r="ER476" s="17"/>
      <c r="ES476" s="17"/>
      <c r="ET476" s="17"/>
      <c r="EU476" s="17"/>
      <c r="EV476" s="17"/>
      <c r="EW476" s="17"/>
      <c r="EX476" s="17"/>
      <c r="EY476" s="17"/>
      <c r="EZ476" s="17"/>
      <c r="FA476" s="17"/>
      <c r="FB476" s="17"/>
      <c r="FC476" s="17"/>
      <c r="FD476" s="17"/>
      <c r="FE476" s="17"/>
      <c r="FF476" s="17"/>
      <c r="FG476" s="17"/>
      <c r="FH476" s="17"/>
      <c r="FI476" s="17"/>
      <c r="FJ476" s="17"/>
      <c r="FK476" s="17"/>
      <c r="FL476" s="17"/>
      <c r="FM476" s="17"/>
      <c r="FN476" s="17"/>
      <c r="FO476" s="17"/>
      <c r="FP476" s="17"/>
      <c r="FQ476" s="17"/>
      <c r="FR476" s="17"/>
      <c r="FS476" s="17"/>
      <c r="FT476" s="17"/>
      <c r="FU476" s="17"/>
      <c r="FV476" s="17"/>
      <c r="FW476" s="17"/>
      <c r="FX476" s="17"/>
      <c r="FY476" s="17"/>
      <c r="FZ476" s="17"/>
      <c r="GA476" s="17"/>
      <c r="GB476" s="17"/>
      <c r="GC476" s="17"/>
      <c r="GD476" s="17"/>
      <c r="GE476" s="17"/>
      <c r="GF476" s="17"/>
      <c r="GG476" s="17"/>
      <c r="GH476" s="17"/>
      <c r="GI476" s="17"/>
      <c r="GJ476" s="17"/>
      <c r="GK476" s="17"/>
      <c r="GL476" s="17"/>
      <c r="GM476" s="17"/>
      <c r="GN476" s="17"/>
    </row>
    <row r="477" spans="1:196" s="81" customFormat="1" x14ac:dyDescent="0.25">
      <c r="A477" s="114">
        <f>IF(F477&lt;&gt;"",1+MAX($A$7:A476),"")</f>
        <v>362</v>
      </c>
      <c r="B477" s="233"/>
      <c r="C477" s="75"/>
      <c r="D477" s="75"/>
      <c r="E477" s="98" t="s">
        <v>473</v>
      </c>
      <c r="F477" s="68">
        <v>1</v>
      </c>
      <c r="G477" s="83"/>
      <c r="H477" s="68" t="s">
        <v>35</v>
      </c>
      <c r="I477" s="69">
        <v>0</v>
      </c>
      <c r="J477" s="70">
        <f t="shared" si="240"/>
        <v>1</v>
      </c>
      <c r="K477" s="71"/>
      <c r="L477" s="71">
        <f t="shared" si="241"/>
        <v>0</v>
      </c>
      <c r="M477" s="71"/>
      <c r="N477" s="41">
        <f t="shared" si="242"/>
        <v>0</v>
      </c>
      <c r="O477" s="71"/>
      <c r="P477" s="71">
        <f t="shared" si="243"/>
        <v>0</v>
      </c>
      <c r="Q477" s="72">
        <f t="shared" si="244"/>
        <v>0</v>
      </c>
      <c r="R477" s="73"/>
      <c r="S477" s="82"/>
      <c r="T477" s="83"/>
      <c r="U477" s="83"/>
      <c r="V477" s="84"/>
      <c r="W477" s="85"/>
      <c r="X477" s="86"/>
      <c r="Y477" s="86"/>
      <c r="Z477" s="86"/>
      <c r="AA477" s="86"/>
      <c r="AB477" s="87"/>
      <c r="AC477" s="88"/>
      <c r="AD477" s="65"/>
      <c r="AE477" s="65"/>
      <c r="AF477" s="65"/>
      <c r="AG477" s="65"/>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17"/>
      <c r="BD477" s="17"/>
      <c r="BE477" s="17"/>
      <c r="BF477" s="17"/>
      <c r="BG477" s="17"/>
      <c r="BH477" s="17"/>
      <c r="BI477" s="17"/>
      <c r="BJ477" s="17"/>
      <c r="BK477" s="17"/>
      <c r="BL477" s="17"/>
      <c r="BM477" s="17"/>
      <c r="BN477" s="17"/>
      <c r="BO477" s="17"/>
      <c r="BP477" s="17"/>
      <c r="BQ477" s="17"/>
      <c r="BR477" s="17"/>
      <c r="BS477" s="17"/>
      <c r="BT477" s="17"/>
      <c r="BU477" s="17"/>
      <c r="BV477" s="17"/>
      <c r="BW477" s="17"/>
      <c r="BX477" s="17"/>
      <c r="BY477" s="17"/>
      <c r="BZ477" s="17"/>
      <c r="CA477" s="17"/>
      <c r="CB477" s="17"/>
      <c r="CC477" s="17"/>
      <c r="CD477" s="17"/>
      <c r="CE477" s="17"/>
      <c r="CF477" s="17"/>
      <c r="CG477" s="17"/>
      <c r="CH477" s="17"/>
      <c r="CI477" s="17"/>
      <c r="CJ477" s="17"/>
      <c r="CK477" s="17"/>
      <c r="CL477" s="17"/>
      <c r="CM477" s="17"/>
      <c r="CN477" s="17"/>
      <c r="CO477" s="17"/>
      <c r="CP477" s="17"/>
      <c r="CQ477" s="17"/>
      <c r="CR477" s="17"/>
      <c r="CS477" s="17"/>
      <c r="CT477" s="17"/>
      <c r="CU477" s="17"/>
      <c r="CV477" s="17"/>
      <c r="CW477" s="17"/>
      <c r="CX477" s="17"/>
      <c r="CY477" s="17"/>
      <c r="CZ477" s="17"/>
      <c r="DA477" s="17"/>
      <c r="DB477" s="17"/>
      <c r="DC477" s="17"/>
      <c r="DD477" s="17"/>
      <c r="DE477" s="17"/>
      <c r="DF477" s="17"/>
      <c r="DG477" s="17"/>
      <c r="DH477" s="17"/>
      <c r="DI477" s="17"/>
      <c r="DJ477" s="17"/>
      <c r="DK477" s="17"/>
      <c r="DL477" s="17"/>
      <c r="DM477" s="17"/>
      <c r="DN477" s="17"/>
      <c r="DO477" s="17"/>
      <c r="DP477" s="17"/>
      <c r="DQ477" s="17"/>
      <c r="DR477" s="17"/>
      <c r="DS477" s="17"/>
      <c r="DT477" s="17"/>
      <c r="DU477" s="17"/>
      <c r="DV477" s="17"/>
      <c r="DW477" s="17"/>
      <c r="DX477" s="17"/>
      <c r="DY477" s="17"/>
      <c r="DZ477" s="17"/>
      <c r="EA477" s="17"/>
      <c r="EB477" s="17"/>
      <c r="EC477" s="17"/>
      <c r="ED477" s="17"/>
      <c r="EE477" s="17"/>
      <c r="EF477" s="17"/>
      <c r="EG477" s="17"/>
      <c r="EH477" s="17"/>
      <c r="EI477" s="17"/>
      <c r="EJ477" s="17"/>
      <c r="EK477" s="17"/>
      <c r="EL477" s="17"/>
      <c r="EM477" s="17"/>
      <c r="EN477" s="17"/>
      <c r="EO477" s="17"/>
      <c r="EP477" s="17"/>
      <c r="EQ477" s="17"/>
      <c r="ER477" s="17"/>
      <c r="ES477" s="17"/>
      <c r="ET477" s="17"/>
      <c r="EU477" s="17"/>
      <c r="EV477" s="17"/>
      <c r="EW477" s="17"/>
      <c r="EX477" s="17"/>
      <c r="EY477" s="17"/>
      <c r="EZ477" s="17"/>
      <c r="FA477" s="17"/>
      <c r="FB477" s="17"/>
      <c r="FC477" s="17"/>
      <c r="FD477" s="17"/>
      <c r="FE477" s="17"/>
      <c r="FF477" s="17"/>
      <c r="FG477" s="17"/>
      <c r="FH477" s="17"/>
      <c r="FI477" s="17"/>
      <c r="FJ477" s="17"/>
      <c r="FK477" s="17"/>
      <c r="FL477" s="17"/>
      <c r="FM477" s="17"/>
      <c r="FN477" s="17"/>
      <c r="FO477" s="17"/>
      <c r="FP477" s="17"/>
      <c r="FQ477" s="17"/>
      <c r="FR477" s="17"/>
      <c r="FS477" s="17"/>
      <c r="FT477" s="17"/>
      <c r="FU477" s="17"/>
      <c r="FV477" s="17"/>
      <c r="FW477" s="17"/>
      <c r="FX477" s="17"/>
      <c r="FY477" s="17"/>
      <c r="FZ477" s="17"/>
      <c r="GA477" s="17"/>
      <c r="GB477" s="17"/>
      <c r="GC477" s="17"/>
      <c r="GD477" s="17"/>
      <c r="GE477" s="17"/>
      <c r="GF477" s="17"/>
      <c r="GG477" s="17"/>
      <c r="GH477" s="17"/>
      <c r="GI477" s="17"/>
      <c r="GJ477" s="17"/>
      <c r="GK477" s="17"/>
      <c r="GL477" s="17"/>
      <c r="GM477" s="17"/>
      <c r="GN477" s="17"/>
    </row>
    <row r="478" spans="1:196" s="17" customFormat="1" x14ac:dyDescent="0.25">
      <c r="A478" s="114">
        <f>IF(F478&lt;&gt;"",1+MAX($A$7:A477),"")</f>
        <v>363</v>
      </c>
      <c r="B478" s="233"/>
      <c r="C478" s="67"/>
      <c r="D478" s="67"/>
      <c r="E478" s="98" t="s">
        <v>474</v>
      </c>
      <c r="F478" s="68">
        <v>2</v>
      </c>
      <c r="G478" s="65"/>
      <c r="H478" s="68" t="s">
        <v>35</v>
      </c>
      <c r="I478" s="69">
        <v>0</v>
      </c>
      <c r="J478" s="70">
        <f t="shared" si="240"/>
        <v>2</v>
      </c>
      <c r="K478" s="71"/>
      <c r="L478" s="71">
        <f t="shared" si="241"/>
        <v>0</v>
      </c>
      <c r="M478" s="71"/>
      <c r="N478" s="41">
        <f t="shared" si="242"/>
        <v>0</v>
      </c>
      <c r="O478" s="71"/>
      <c r="P478" s="71">
        <f t="shared" si="243"/>
        <v>0</v>
      </c>
      <c r="Q478" s="72">
        <f t="shared" si="244"/>
        <v>0</v>
      </c>
      <c r="R478" s="73"/>
      <c r="S478" s="65"/>
      <c r="T478" s="65"/>
      <c r="U478" s="65"/>
      <c r="V478" s="65"/>
      <c r="W478" s="65"/>
      <c r="X478" s="65"/>
      <c r="Y478" s="65"/>
      <c r="Z478" s="65"/>
      <c r="AA478" s="65"/>
      <c r="AB478" s="65"/>
      <c r="AC478" s="65"/>
      <c r="AD478" s="65"/>
      <c r="AE478" s="65"/>
      <c r="AF478" s="65"/>
      <c r="AG478" s="65"/>
    </row>
    <row r="479" spans="1:196" s="81" customFormat="1" x14ac:dyDescent="0.25">
      <c r="A479" s="114">
        <f>IF(F479&lt;&gt;"",1+MAX($A$7:A478),"")</f>
        <v>364</v>
      </c>
      <c r="B479" s="233"/>
      <c r="C479" s="75"/>
      <c r="D479" s="75"/>
      <c r="E479" s="98" t="s">
        <v>475</v>
      </c>
      <c r="F479" s="68">
        <v>3</v>
      </c>
      <c r="G479" s="65"/>
      <c r="H479" s="68" t="s">
        <v>35</v>
      </c>
      <c r="I479" s="69">
        <v>0</v>
      </c>
      <c r="J479" s="70">
        <f t="shared" si="240"/>
        <v>3</v>
      </c>
      <c r="K479" s="71"/>
      <c r="L479" s="71">
        <f t="shared" si="241"/>
        <v>0</v>
      </c>
      <c r="M479" s="71"/>
      <c r="N479" s="41">
        <f t="shared" si="242"/>
        <v>0</v>
      </c>
      <c r="O479" s="71"/>
      <c r="P479" s="71">
        <f t="shared" si="243"/>
        <v>0</v>
      </c>
      <c r="Q479" s="72">
        <f t="shared" si="244"/>
        <v>0</v>
      </c>
      <c r="R479" s="73"/>
      <c r="S479" s="65"/>
      <c r="T479" s="65"/>
      <c r="U479" s="65"/>
      <c r="V479" s="65"/>
      <c r="W479" s="65"/>
      <c r="X479" s="65"/>
      <c r="Y479" s="65"/>
      <c r="Z479" s="65"/>
      <c r="AA479" s="65"/>
      <c r="AB479" s="65"/>
      <c r="AC479" s="65"/>
      <c r="AD479" s="65"/>
      <c r="AE479" s="65"/>
      <c r="AF479" s="65"/>
      <c r="AG479" s="65"/>
      <c r="AH479" s="17"/>
      <c r="AI479" s="17"/>
      <c r="AJ479" s="17"/>
      <c r="AK479" s="17"/>
      <c r="AL479" s="17"/>
      <c r="AM479" s="17"/>
      <c r="AN479" s="17"/>
      <c r="AO479" s="17"/>
      <c r="AP479" s="17"/>
      <c r="AQ479" s="17"/>
      <c r="AR479" s="17"/>
      <c r="AS479" s="17"/>
      <c r="AT479" s="17"/>
      <c r="AU479" s="17"/>
      <c r="AV479" s="17"/>
      <c r="AW479" s="17"/>
      <c r="AX479" s="17"/>
      <c r="AY479" s="17"/>
      <c r="AZ479" s="17"/>
      <c r="BA479" s="17"/>
      <c r="BB479" s="17"/>
      <c r="BC479" s="17"/>
      <c r="BD479" s="17"/>
      <c r="BE479" s="17"/>
      <c r="BF479" s="17"/>
      <c r="BG479" s="17"/>
      <c r="BH479" s="17"/>
      <c r="BI479" s="17"/>
      <c r="BJ479" s="17"/>
      <c r="BK479" s="17"/>
      <c r="BL479" s="17"/>
      <c r="BM479" s="17"/>
      <c r="BN479" s="17"/>
      <c r="BO479" s="17"/>
      <c r="BP479" s="17"/>
      <c r="BQ479" s="17"/>
      <c r="BR479" s="17"/>
      <c r="BS479" s="17"/>
      <c r="BT479" s="17"/>
      <c r="BU479" s="17"/>
      <c r="BV479" s="17"/>
      <c r="BW479" s="17"/>
      <c r="BX479" s="17"/>
      <c r="BY479" s="17"/>
      <c r="BZ479" s="17"/>
      <c r="CA479" s="17"/>
      <c r="CB479" s="17"/>
      <c r="CC479" s="17"/>
      <c r="CD479" s="17"/>
      <c r="CE479" s="17"/>
      <c r="CF479" s="17"/>
      <c r="CG479" s="17"/>
      <c r="CH479" s="17"/>
      <c r="CI479" s="17"/>
      <c r="CJ479" s="17"/>
      <c r="CK479" s="17"/>
      <c r="CL479" s="17"/>
      <c r="CM479" s="17"/>
      <c r="CN479" s="17"/>
      <c r="CO479" s="17"/>
      <c r="CP479" s="17"/>
      <c r="CQ479" s="17"/>
      <c r="CR479" s="17"/>
      <c r="CS479" s="17"/>
      <c r="CT479" s="17"/>
      <c r="CU479" s="17"/>
      <c r="CV479" s="17"/>
      <c r="CW479" s="17"/>
      <c r="CX479" s="17"/>
      <c r="CY479" s="17"/>
      <c r="CZ479" s="17"/>
      <c r="DA479" s="17"/>
      <c r="DB479" s="17"/>
      <c r="DC479" s="17"/>
      <c r="DD479" s="17"/>
      <c r="DE479" s="17"/>
      <c r="DF479" s="17"/>
      <c r="DG479" s="17"/>
      <c r="DH479" s="17"/>
      <c r="DI479" s="17"/>
      <c r="DJ479" s="17"/>
      <c r="DK479" s="17"/>
      <c r="DL479" s="17"/>
      <c r="DM479" s="17"/>
      <c r="DN479" s="17"/>
      <c r="DO479" s="17"/>
      <c r="DP479" s="17"/>
      <c r="DQ479" s="17"/>
      <c r="DR479" s="17"/>
      <c r="DS479" s="17"/>
      <c r="DT479" s="17"/>
      <c r="DU479" s="17"/>
      <c r="DV479" s="17"/>
      <c r="DW479" s="17"/>
      <c r="DX479" s="17"/>
      <c r="DY479" s="17"/>
      <c r="DZ479" s="17"/>
      <c r="EA479" s="17"/>
      <c r="EB479" s="17"/>
      <c r="EC479" s="17"/>
      <c r="ED479" s="17"/>
      <c r="EE479" s="17"/>
      <c r="EF479" s="17"/>
      <c r="EG479" s="17"/>
      <c r="EH479" s="17"/>
      <c r="EI479" s="17"/>
      <c r="EJ479" s="17"/>
      <c r="EK479" s="17"/>
      <c r="EL479" s="17"/>
      <c r="EM479" s="17"/>
      <c r="EN479" s="17"/>
      <c r="EO479" s="17"/>
      <c r="EP479" s="17"/>
      <c r="EQ479" s="17"/>
      <c r="ER479" s="17"/>
      <c r="ES479" s="17"/>
      <c r="ET479" s="17"/>
      <c r="EU479" s="17"/>
      <c r="EV479" s="17"/>
      <c r="EW479" s="17"/>
      <c r="EX479" s="17"/>
      <c r="EY479" s="17"/>
      <c r="EZ479" s="17"/>
      <c r="FA479" s="17"/>
      <c r="FB479" s="17"/>
      <c r="FC479" s="17"/>
      <c r="FD479" s="17"/>
      <c r="FE479" s="17"/>
      <c r="FF479" s="17"/>
      <c r="FG479" s="17"/>
      <c r="FH479" s="17"/>
      <c r="FI479" s="17"/>
      <c r="FJ479" s="17"/>
      <c r="FK479" s="17"/>
      <c r="FL479" s="17"/>
      <c r="FM479" s="17"/>
      <c r="FN479" s="17"/>
      <c r="FO479" s="17"/>
      <c r="FP479" s="17"/>
      <c r="FQ479" s="17"/>
      <c r="FR479" s="17"/>
      <c r="FS479" s="17"/>
      <c r="FT479" s="17"/>
      <c r="FU479" s="17"/>
      <c r="FV479" s="17"/>
      <c r="FW479" s="17"/>
      <c r="FX479" s="17"/>
      <c r="FY479" s="17"/>
      <c r="FZ479" s="17"/>
      <c r="GA479" s="17"/>
      <c r="GB479" s="17"/>
      <c r="GC479" s="17"/>
      <c r="GD479" s="17"/>
      <c r="GE479" s="17"/>
      <c r="GF479" s="17"/>
      <c r="GG479" s="17"/>
      <c r="GH479" s="17"/>
      <c r="GI479" s="17"/>
      <c r="GJ479" s="17"/>
      <c r="GK479" s="17"/>
      <c r="GL479" s="17"/>
      <c r="GM479" s="17"/>
      <c r="GN479" s="17"/>
    </row>
    <row r="480" spans="1:196" s="81" customFormat="1" x14ac:dyDescent="0.25">
      <c r="A480" s="114">
        <f>IF(F480&lt;&gt;"",1+MAX($A$7:A479),"")</f>
        <v>365</v>
      </c>
      <c r="B480" s="233"/>
      <c r="C480" s="75"/>
      <c r="D480" s="75"/>
      <c r="E480" s="98" t="s">
        <v>476</v>
      </c>
      <c r="F480" s="68">
        <v>1</v>
      </c>
      <c r="G480" s="65"/>
      <c r="H480" s="68" t="s">
        <v>35</v>
      </c>
      <c r="I480" s="69">
        <v>0</v>
      </c>
      <c r="J480" s="70">
        <f t="shared" si="240"/>
        <v>1</v>
      </c>
      <c r="K480" s="71"/>
      <c r="L480" s="71">
        <f t="shared" si="241"/>
        <v>0</v>
      </c>
      <c r="M480" s="71"/>
      <c r="N480" s="41">
        <f t="shared" si="242"/>
        <v>0</v>
      </c>
      <c r="O480" s="71"/>
      <c r="P480" s="71">
        <f t="shared" si="243"/>
        <v>0</v>
      </c>
      <c r="Q480" s="72">
        <f t="shared" si="244"/>
        <v>0</v>
      </c>
      <c r="R480" s="73"/>
      <c r="S480" s="65"/>
      <c r="T480" s="65"/>
      <c r="U480" s="65"/>
      <c r="V480" s="65"/>
      <c r="W480" s="65"/>
      <c r="X480" s="65"/>
      <c r="Y480" s="65"/>
      <c r="Z480" s="65"/>
      <c r="AA480" s="65"/>
      <c r="AB480" s="65"/>
      <c r="AC480" s="65"/>
      <c r="AD480" s="65"/>
      <c r="AE480" s="65"/>
      <c r="AF480" s="65"/>
      <c r="AG480" s="65"/>
      <c r="AH480" s="17"/>
      <c r="AI480" s="17"/>
      <c r="AJ480" s="17"/>
      <c r="AK480" s="17"/>
      <c r="AL480" s="17"/>
      <c r="AM480" s="17"/>
      <c r="AN480" s="17"/>
      <c r="AO480" s="17"/>
      <c r="AP480" s="17"/>
      <c r="AQ480" s="17"/>
      <c r="AR480" s="17"/>
      <c r="AS480" s="17"/>
      <c r="AT480" s="17"/>
      <c r="AU480" s="17"/>
      <c r="AV480" s="17"/>
      <c r="AW480" s="17"/>
      <c r="AX480" s="17"/>
      <c r="AY480" s="17"/>
      <c r="AZ480" s="17"/>
      <c r="BA480" s="17"/>
      <c r="BB480" s="17"/>
      <c r="BC480" s="17"/>
      <c r="BD480" s="17"/>
      <c r="BE480" s="17"/>
      <c r="BF480" s="17"/>
      <c r="BG480" s="17"/>
      <c r="BH480" s="17"/>
      <c r="BI480" s="17"/>
      <c r="BJ480" s="17"/>
      <c r="BK480" s="17"/>
      <c r="BL480" s="17"/>
      <c r="BM480" s="17"/>
      <c r="BN480" s="17"/>
      <c r="BO480" s="17"/>
      <c r="BP480" s="17"/>
      <c r="BQ480" s="17"/>
      <c r="BR480" s="17"/>
      <c r="BS480" s="17"/>
      <c r="BT480" s="17"/>
      <c r="BU480" s="17"/>
      <c r="BV480" s="17"/>
      <c r="BW480" s="17"/>
      <c r="BX480" s="17"/>
      <c r="BY480" s="17"/>
      <c r="BZ480" s="17"/>
      <c r="CA480" s="17"/>
      <c r="CB480" s="17"/>
      <c r="CC480" s="17"/>
      <c r="CD480" s="17"/>
      <c r="CE480" s="17"/>
      <c r="CF480" s="17"/>
      <c r="CG480" s="17"/>
      <c r="CH480" s="17"/>
      <c r="CI480" s="17"/>
      <c r="CJ480" s="17"/>
      <c r="CK480" s="17"/>
      <c r="CL480" s="17"/>
      <c r="CM480" s="17"/>
      <c r="CN480" s="17"/>
      <c r="CO480" s="17"/>
      <c r="CP480" s="17"/>
      <c r="CQ480" s="17"/>
      <c r="CR480" s="17"/>
      <c r="CS480" s="17"/>
      <c r="CT480" s="17"/>
      <c r="CU480" s="17"/>
      <c r="CV480" s="17"/>
      <c r="CW480" s="17"/>
      <c r="CX480" s="17"/>
      <c r="CY480" s="17"/>
      <c r="CZ480" s="17"/>
      <c r="DA480" s="17"/>
      <c r="DB480" s="17"/>
      <c r="DC480" s="17"/>
      <c r="DD480" s="17"/>
      <c r="DE480" s="17"/>
      <c r="DF480" s="17"/>
      <c r="DG480" s="17"/>
      <c r="DH480" s="17"/>
      <c r="DI480" s="17"/>
      <c r="DJ480" s="17"/>
      <c r="DK480" s="17"/>
      <c r="DL480" s="17"/>
      <c r="DM480" s="17"/>
      <c r="DN480" s="17"/>
      <c r="DO480" s="17"/>
      <c r="DP480" s="17"/>
      <c r="DQ480" s="17"/>
      <c r="DR480" s="17"/>
      <c r="DS480" s="17"/>
      <c r="DT480" s="17"/>
      <c r="DU480" s="17"/>
      <c r="DV480" s="17"/>
      <c r="DW480" s="17"/>
      <c r="DX480" s="17"/>
      <c r="DY480" s="17"/>
      <c r="DZ480" s="17"/>
      <c r="EA480" s="17"/>
      <c r="EB480" s="17"/>
      <c r="EC480" s="17"/>
      <c r="ED480" s="17"/>
      <c r="EE480" s="17"/>
      <c r="EF480" s="17"/>
      <c r="EG480" s="17"/>
      <c r="EH480" s="17"/>
      <c r="EI480" s="17"/>
      <c r="EJ480" s="17"/>
      <c r="EK480" s="17"/>
      <c r="EL480" s="17"/>
      <c r="EM480" s="17"/>
      <c r="EN480" s="17"/>
      <c r="EO480" s="17"/>
      <c r="EP480" s="17"/>
      <c r="EQ480" s="17"/>
      <c r="ER480" s="17"/>
      <c r="ES480" s="17"/>
      <c r="ET480" s="17"/>
      <c r="EU480" s="17"/>
      <c r="EV480" s="17"/>
      <c r="EW480" s="17"/>
      <c r="EX480" s="17"/>
      <c r="EY480" s="17"/>
      <c r="EZ480" s="17"/>
      <c r="FA480" s="17"/>
      <c r="FB480" s="17"/>
      <c r="FC480" s="17"/>
      <c r="FD480" s="17"/>
      <c r="FE480" s="17"/>
      <c r="FF480" s="17"/>
      <c r="FG480" s="17"/>
      <c r="FH480" s="17"/>
      <c r="FI480" s="17"/>
      <c r="FJ480" s="17"/>
      <c r="FK480" s="17"/>
      <c r="FL480" s="17"/>
      <c r="FM480" s="17"/>
      <c r="FN480" s="17"/>
      <c r="FO480" s="17"/>
      <c r="FP480" s="17"/>
      <c r="FQ480" s="17"/>
      <c r="FR480" s="17"/>
      <c r="FS480" s="17"/>
      <c r="FT480" s="17"/>
      <c r="FU480" s="17"/>
      <c r="FV480" s="17"/>
      <c r="FW480" s="17"/>
      <c r="FX480" s="17"/>
      <c r="FY480" s="17"/>
      <c r="FZ480" s="17"/>
      <c r="GA480" s="17"/>
      <c r="GB480" s="17"/>
      <c r="GC480" s="17"/>
      <c r="GD480" s="17"/>
      <c r="GE480" s="17"/>
      <c r="GF480" s="17"/>
      <c r="GG480" s="17"/>
      <c r="GH480" s="17"/>
      <c r="GI480" s="17"/>
      <c r="GJ480" s="17"/>
      <c r="GK480" s="17"/>
      <c r="GL480" s="17"/>
      <c r="GM480" s="17"/>
      <c r="GN480" s="17"/>
    </row>
    <row r="481" spans="1:196" s="81" customFormat="1" x14ac:dyDescent="0.25">
      <c r="A481" s="114">
        <f>IF(F481&lt;&gt;"",1+MAX($A$7:A480),"")</f>
        <v>366</v>
      </c>
      <c r="B481" s="233"/>
      <c r="C481" s="75"/>
      <c r="D481" s="75"/>
      <c r="E481" s="98" t="s">
        <v>477</v>
      </c>
      <c r="F481" s="68">
        <v>2</v>
      </c>
      <c r="G481" s="83"/>
      <c r="H481" s="68" t="s">
        <v>35</v>
      </c>
      <c r="I481" s="69">
        <v>0</v>
      </c>
      <c r="J481" s="70">
        <f t="shared" si="240"/>
        <v>2</v>
      </c>
      <c r="K481" s="71"/>
      <c r="L481" s="71">
        <f t="shared" si="241"/>
        <v>0</v>
      </c>
      <c r="M481" s="71"/>
      <c r="N481" s="41">
        <f t="shared" si="242"/>
        <v>0</v>
      </c>
      <c r="O481" s="71"/>
      <c r="P481" s="71">
        <f t="shared" si="243"/>
        <v>0</v>
      </c>
      <c r="Q481" s="72">
        <f t="shared" si="244"/>
        <v>0</v>
      </c>
      <c r="R481" s="73"/>
      <c r="S481" s="82"/>
      <c r="T481" s="83"/>
      <c r="U481" s="83"/>
      <c r="V481" s="84"/>
      <c r="W481" s="85"/>
      <c r="X481" s="86"/>
      <c r="Y481" s="86"/>
      <c r="Z481" s="86"/>
      <c r="AA481" s="86"/>
      <c r="AB481" s="87"/>
      <c r="AC481" s="88"/>
      <c r="AD481" s="65"/>
      <c r="AE481" s="65"/>
      <c r="AF481" s="65"/>
      <c r="AG481" s="65"/>
      <c r="AH481" s="17"/>
      <c r="AI481" s="17"/>
      <c r="AJ481" s="17"/>
      <c r="AK481" s="17"/>
      <c r="AL481" s="17"/>
      <c r="AM481" s="17"/>
      <c r="AN481" s="17"/>
      <c r="AO481" s="17"/>
      <c r="AP481" s="17"/>
      <c r="AQ481" s="17"/>
      <c r="AR481" s="17"/>
      <c r="AS481" s="17"/>
      <c r="AT481" s="17"/>
      <c r="AU481" s="17"/>
      <c r="AV481" s="17"/>
      <c r="AW481" s="17"/>
      <c r="AX481" s="17"/>
      <c r="AY481" s="17"/>
      <c r="AZ481" s="17"/>
      <c r="BA481" s="17"/>
      <c r="BB481" s="17"/>
      <c r="BC481" s="17"/>
      <c r="BD481" s="17"/>
      <c r="BE481" s="17"/>
      <c r="BF481" s="17"/>
      <c r="BG481" s="17"/>
      <c r="BH481" s="17"/>
      <c r="BI481" s="17"/>
      <c r="BJ481" s="17"/>
      <c r="BK481" s="17"/>
      <c r="BL481" s="17"/>
      <c r="BM481" s="17"/>
      <c r="BN481" s="17"/>
      <c r="BO481" s="17"/>
      <c r="BP481" s="17"/>
      <c r="BQ481" s="17"/>
      <c r="BR481" s="17"/>
      <c r="BS481" s="17"/>
      <c r="BT481" s="17"/>
      <c r="BU481" s="17"/>
      <c r="BV481" s="17"/>
      <c r="BW481" s="17"/>
      <c r="BX481" s="17"/>
      <c r="BY481" s="17"/>
      <c r="BZ481" s="17"/>
      <c r="CA481" s="17"/>
      <c r="CB481" s="17"/>
      <c r="CC481" s="17"/>
      <c r="CD481" s="17"/>
      <c r="CE481" s="17"/>
      <c r="CF481" s="17"/>
      <c r="CG481" s="17"/>
      <c r="CH481" s="17"/>
      <c r="CI481" s="17"/>
      <c r="CJ481" s="17"/>
      <c r="CK481" s="17"/>
      <c r="CL481" s="17"/>
      <c r="CM481" s="17"/>
      <c r="CN481" s="17"/>
      <c r="CO481" s="17"/>
      <c r="CP481" s="17"/>
      <c r="CQ481" s="17"/>
      <c r="CR481" s="17"/>
      <c r="CS481" s="17"/>
      <c r="CT481" s="17"/>
      <c r="CU481" s="17"/>
      <c r="CV481" s="17"/>
      <c r="CW481" s="17"/>
      <c r="CX481" s="17"/>
      <c r="CY481" s="17"/>
      <c r="CZ481" s="17"/>
      <c r="DA481" s="17"/>
      <c r="DB481" s="17"/>
      <c r="DC481" s="17"/>
      <c r="DD481" s="17"/>
      <c r="DE481" s="17"/>
      <c r="DF481" s="17"/>
      <c r="DG481" s="17"/>
      <c r="DH481" s="17"/>
      <c r="DI481" s="17"/>
      <c r="DJ481" s="17"/>
      <c r="DK481" s="17"/>
      <c r="DL481" s="17"/>
      <c r="DM481" s="17"/>
      <c r="DN481" s="17"/>
      <c r="DO481" s="17"/>
      <c r="DP481" s="17"/>
      <c r="DQ481" s="17"/>
      <c r="DR481" s="17"/>
      <c r="DS481" s="17"/>
      <c r="DT481" s="17"/>
      <c r="DU481" s="17"/>
      <c r="DV481" s="17"/>
      <c r="DW481" s="17"/>
      <c r="DX481" s="17"/>
      <c r="DY481" s="17"/>
      <c r="DZ481" s="17"/>
      <c r="EA481" s="17"/>
      <c r="EB481" s="17"/>
      <c r="EC481" s="17"/>
      <c r="ED481" s="17"/>
      <c r="EE481" s="17"/>
      <c r="EF481" s="17"/>
      <c r="EG481" s="17"/>
      <c r="EH481" s="17"/>
      <c r="EI481" s="17"/>
      <c r="EJ481" s="17"/>
      <c r="EK481" s="17"/>
      <c r="EL481" s="17"/>
      <c r="EM481" s="17"/>
      <c r="EN481" s="17"/>
      <c r="EO481" s="17"/>
      <c r="EP481" s="17"/>
      <c r="EQ481" s="17"/>
      <c r="ER481" s="17"/>
      <c r="ES481" s="17"/>
      <c r="ET481" s="17"/>
      <c r="EU481" s="17"/>
      <c r="EV481" s="17"/>
      <c r="EW481" s="17"/>
      <c r="EX481" s="17"/>
      <c r="EY481" s="17"/>
      <c r="EZ481" s="17"/>
      <c r="FA481" s="17"/>
      <c r="FB481" s="17"/>
      <c r="FC481" s="17"/>
      <c r="FD481" s="17"/>
      <c r="FE481" s="17"/>
      <c r="FF481" s="17"/>
      <c r="FG481" s="17"/>
      <c r="FH481" s="17"/>
      <c r="FI481" s="17"/>
      <c r="FJ481" s="17"/>
      <c r="FK481" s="17"/>
      <c r="FL481" s="17"/>
      <c r="FM481" s="17"/>
      <c r="FN481" s="17"/>
      <c r="FO481" s="17"/>
      <c r="FP481" s="17"/>
      <c r="FQ481" s="17"/>
      <c r="FR481" s="17"/>
      <c r="FS481" s="17"/>
      <c r="FT481" s="17"/>
      <c r="FU481" s="17"/>
      <c r="FV481" s="17"/>
      <c r="FW481" s="17"/>
      <c r="FX481" s="17"/>
      <c r="FY481" s="17"/>
      <c r="FZ481" s="17"/>
      <c r="GA481" s="17"/>
      <c r="GB481" s="17"/>
      <c r="GC481" s="17"/>
      <c r="GD481" s="17"/>
      <c r="GE481" s="17"/>
      <c r="GF481" s="17"/>
      <c r="GG481" s="17"/>
      <c r="GH481" s="17"/>
      <c r="GI481" s="17"/>
      <c r="GJ481" s="17"/>
      <c r="GK481" s="17"/>
      <c r="GL481" s="17"/>
      <c r="GM481" s="17"/>
      <c r="GN481" s="17"/>
    </row>
    <row r="482" spans="1:196" s="17" customFormat="1" x14ac:dyDescent="0.25">
      <c r="A482" s="114">
        <f>IF(F482&lt;&gt;"",1+MAX($A$7:A481),"")</f>
        <v>367</v>
      </c>
      <c r="B482" s="234"/>
      <c r="C482" s="67"/>
      <c r="D482" s="67"/>
      <c r="E482" s="98" t="s">
        <v>478</v>
      </c>
      <c r="F482" s="68">
        <v>1</v>
      </c>
      <c r="G482" s="65"/>
      <c r="H482" s="68" t="s">
        <v>35</v>
      </c>
      <c r="I482" s="69">
        <v>0</v>
      </c>
      <c r="J482" s="70">
        <f t="shared" si="240"/>
        <v>1</v>
      </c>
      <c r="K482" s="71"/>
      <c r="L482" s="71">
        <f t="shared" si="241"/>
        <v>0</v>
      </c>
      <c r="M482" s="71"/>
      <c r="N482" s="41">
        <f t="shared" si="242"/>
        <v>0</v>
      </c>
      <c r="O482" s="71"/>
      <c r="P482" s="71">
        <f t="shared" si="243"/>
        <v>0</v>
      </c>
      <c r="Q482" s="72">
        <f t="shared" si="244"/>
        <v>0</v>
      </c>
      <c r="R482" s="73"/>
      <c r="S482" s="65"/>
      <c r="T482" s="65"/>
      <c r="U482" s="65"/>
      <c r="V482" s="65"/>
      <c r="W482" s="65"/>
      <c r="X482" s="65"/>
      <c r="Y482" s="65"/>
      <c r="Z482" s="65"/>
      <c r="AA482" s="65"/>
      <c r="AB482" s="65"/>
      <c r="AC482" s="65"/>
      <c r="AD482" s="65"/>
      <c r="AE482" s="65"/>
      <c r="AF482" s="65"/>
      <c r="AG482" s="65"/>
    </row>
    <row r="483" spans="1:196" s="81" customFormat="1" x14ac:dyDescent="0.25">
      <c r="A483" s="114" t="str">
        <f>IF(F483&lt;&gt;"",1+MAX($A$7:A482),"")</f>
        <v/>
      </c>
      <c r="B483" s="177"/>
      <c r="C483" s="75"/>
      <c r="D483" s="75"/>
      <c r="E483" s="135" t="s">
        <v>479</v>
      </c>
      <c r="F483" s="68"/>
      <c r="G483" s="65"/>
      <c r="H483" s="68"/>
      <c r="I483" s="69"/>
      <c r="J483" s="70"/>
      <c r="K483" s="71"/>
      <c r="L483" s="71"/>
      <c r="M483" s="71"/>
      <c r="N483" s="41"/>
      <c r="O483" s="71"/>
      <c r="P483" s="71"/>
      <c r="Q483" s="72"/>
      <c r="R483" s="73"/>
      <c r="S483" s="65"/>
      <c r="T483" s="65"/>
      <c r="U483" s="65"/>
      <c r="V483" s="65"/>
      <c r="W483" s="65"/>
      <c r="X483" s="65"/>
      <c r="Y483" s="65"/>
      <c r="Z483" s="65"/>
      <c r="AA483" s="65"/>
      <c r="AB483" s="65"/>
      <c r="AC483" s="65"/>
      <c r="AD483" s="65"/>
      <c r="AE483" s="65"/>
      <c r="AF483" s="65"/>
      <c r="AG483" s="65"/>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17"/>
      <c r="BD483" s="17"/>
      <c r="BE483" s="17"/>
      <c r="BF483" s="17"/>
      <c r="BG483" s="17"/>
      <c r="BH483" s="17"/>
      <c r="BI483" s="17"/>
      <c r="BJ483" s="17"/>
      <c r="BK483" s="17"/>
      <c r="BL483" s="17"/>
      <c r="BM483" s="17"/>
      <c r="BN483" s="17"/>
      <c r="BO483" s="17"/>
      <c r="BP483" s="17"/>
      <c r="BQ483" s="17"/>
      <c r="BR483" s="17"/>
      <c r="BS483" s="17"/>
      <c r="BT483" s="17"/>
      <c r="BU483" s="17"/>
      <c r="BV483" s="17"/>
      <c r="BW483" s="17"/>
      <c r="BX483" s="17"/>
      <c r="BY483" s="17"/>
      <c r="BZ483" s="17"/>
      <c r="CA483" s="17"/>
      <c r="CB483" s="17"/>
      <c r="CC483" s="17"/>
      <c r="CD483" s="17"/>
      <c r="CE483" s="17"/>
      <c r="CF483" s="17"/>
      <c r="CG483" s="17"/>
      <c r="CH483" s="17"/>
      <c r="CI483" s="17"/>
      <c r="CJ483" s="17"/>
      <c r="CK483" s="17"/>
      <c r="CL483" s="17"/>
      <c r="CM483" s="17"/>
      <c r="CN483" s="17"/>
      <c r="CO483" s="17"/>
      <c r="CP483" s="17"/>
      <c r="CQ483" s="17"/>
      <c r="CR483" s="17"/>
      <c r="CS483" s="17"/>
      <c r="CT483" s="17"/>
      <c r="CU483" s="17"/>
      <c r="CV483" s="17"/>
      <c r="CW483" s="17"/>
      <c r="CX483" s="17"/>
      <c r="CY483" s="17"/>
      <c r="CZ483" s="17"/>
      <c r="DA483" s="17"/>
      <c r="DB483" s="17"/>
      <c r="DC483" s="17"/>
      <c r="DD483" s="17"/>
      <c r="DE483" s="17"/>
      <c r="DF483" s="17"/>
      <c r="DG483" s="17"/>
      <c r="DH483" s="17"/>
      <c r="DI483" s="17"/>
      <c r="DJ483" s="17"/>
      <c r="DK483" s="17"/>
      <c r="DL483" s="17"/>
      <c r="DM483" s="17"/>
      <c r="DN483" s="17"/>
      <c r="DO483" s="17"/>
      <c r="DP483" s="17"/>
      <c r="DQ483" s="17"/>
      <c r="DR483" s="17"/>
      <c r="DS483" s="17"/>
      <c r="DT483" s="17"/>
      <c r="DU483" s="17"/>
      <c r="DV483" s="17"/>
      <c r="DW483" s="17"/>
      <c r="DX483" s="17"/>
      <c r="DY483" s="17"/>
      <c r="DZ483" s="17"/>
      <c r="EA483" s="17"/>
      <c r="EB483" s="17"/>
      <c r="EC483" s="17"/>
      <c r="ED483" s="17"/>
      <c r="EE483" s="17"/>
      <c r="EF483" s="17"/>
      <c r="EG483" s="17"/>
      <c r="EH483" s="17"/>
      <c r="EI483" s="17"/>
      <c r="EJ483" s="17"/>
      <c r="EK483" s="17"/>
      <c r="EL483" s="17"/>
      <c r="EM483" s="17"/>
      <c r="EN483" s="17"/>
      <c r="EO483" s="17"/>
      <c r="EP483" s="17"/>
      <c r="EQ483" s="17"/>
      <c r="ER483" s="17"/>
      <c r="ES483" s="17"/>
      <c r="ET483" s="17"/>
      <c r="EU483" s="17"/>
      <c r="EV483" s="17"/>
      <c r="EW483" s="17"/>
      <c r="EX483" s="17"/>
      <c r="EY483" s="17"/>
      <c r="EZ483" s="17"/>
      <c r="FA483" s="17"/>
      <c r="FB483" s="17"/>
      <c r="FC483" s="17"/>
      <c r="FD483" s="17"/>
      <c r="FE483" s="17"/>
      <c r="FF483" s="17"/>
      <c r="FG483" s="17"/>
      <c r="FH483" s="17"/>
      <c r="FI483" s="17"/>
      <c r="FJ483" s="17"/>
      <c r="FK483" s="17"/>
      <c r="FL483" s="17"/>
      <c r="FM483" s="17"/>
      <c r="FN483" s="17"/>
      <c r="FO483" s="17"/>
      <c r="FP483" s="17"/>
      <c r="FQ483" s="17"/>
      <c r="FR483" s="17"/>
      <c r="FS483" s="17"/>
      <c r="FT483" s="17"/>
      <c r="FU483" s="17"/>
      <c r="FV483" s="17"/>
      <c r="FW483" s="17"/>
      <c r="FX483" s="17"/>
      <c r="FY483" s="17"/>
      <c r="FZ483" s="17"/>
      <c r="GA483" s="17"/>
      <c r="GB483" s="17"/>
      <c r="GC483" s="17"/>
      <c r="GD483" s="17"/>
      <c r="GE483" s="17"/>
      <c r="GF483" s="17"/>
      <c r="GG483" s="17"/>
      <c r="GH483" s="17"/>
      <c r="GI483" s="17"/>
      <c r="GJ483" s="17"/>
      <c r="GK483" s="17"/>
      <c r="GL483" s="17"/>
      <c r="GM483" s="17"/>
      <c r="GN483" s="17"/>
    </row>
    <row r="484" spans="1:196" s="81" customFormat="1" x14ac:dyDescent="0.25">
      <c r="A484" s="114">
        <f>IF(F484&lt;&gt;"",1+MAX($A$7:A483),"")</f>
        <v>368</v>
      </c>
      <c r="B484" s="238" t="s">
        <v>645</v>
      </c>
      <c r="C484" s="75"/>
      <c r="D484" s="75"/>
      <c r="E484" s="98" t="s">
        <v>480</v>
      </c>
      <c r="F484" s="68">
        <v>5</v>
      </c>
      <c r="G484" s="65"/>
      <c r="H484" s="68" t="s">
        <v>40</v>
      </c>
      <c r="I484" s="69">
        <v>0</v>
      </c>
      <c r="J484" s="70">
        <f t="shared" si="240"/>
        <v>5</v>
      </c>
      <c r="K484" s="71"/>
      <c r="L484" s="71">
        <f t="shared" si="241"/>
        <v>0</v>
      </c>
      <c r="M484" s="71"/>
      <c r="N484" s="41">
        <f t="shared" si="242"/>
        <v>0</v>
      </c>
      <c r="O484" s="71"/>
      <c r="P484" s="71">
        <f t="shared" si="243"/>
        <v>0</v>
      </c>
      <c r="Q484" s="72">
        <f t="shared" si="244"/>
        <v>0</v>
      </c>
      <c r="R484" s="73"/>
      <c r="S484" s="65"/>
      <c r="T484" s="65"/>
      <c r="U484" s="65"/>
      <c r="V484" s="65"/>
      <c r="W484" s="65"/>
      <c r="X484" s="65"/>
      <c r="Y484" s="65"/>
      <c r="Z484" s="65"/>
      <c r="AA484" s="65"/>
      <c r="AB484" s="65"/>
      <c r="AC484" s="65"/>
      <c r="AD484" s="65"/>
      <c r="AE484" s="65"/>
      <c r="AF484" s="65"/>
      <c r="AG484" s="65"/>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17"/>
      <c r="BD484" s="17"/>
      <c r="BE484" s="17"/>
      <c r="BF484" s="17"/>
      <c r="BG484" s="17"/>
      <c r="BH484" s="17"/>
      <c r="BI484" s="17"/>
      <c r="BJ484" s="17"/>
      <c r="BK484" s="17"/>
      <c r="BL484" s="17"/>
      <c r="BM484" s="17"/>
      <c r="BN484" s="17"/>
      <c r="BO484" s="17"/>
      <c r="BP484" s="17"/>
      <c r="BQ484" s="17"/>
      <c r="BR484" s="17"/>
      <c r="BS484" s="17"/>
      <c r="BT484" s="17"/>
      <c r="BU484" s="17"/>
      <c r="BV484" s="17"/>
      <c r="BW484" s="17"/>
      <c r="BX484" s="17"/>
      <c r="BY484" s="17"/>
      <c r="BZ484" s="17"/>
      <c r="CA484" s="17"/>
      <c r="CB484" s="17"/>
      <c r="CC484" s="17"/>
      <c r="CD484" s="17"/>
      <c r="CE484" s="17"/>
      <c r="CF484" s="17"/>
      <c r="CG484" s="17"/>
      <c r="CH484" s="17"/>
      <c r="CI484" s="17"/>
      <c r="CJ484" s="17"/>
      <c r="CK484" s="17"/>
      <c r="CL484" s="17"/>
      <c r="CM484" s="17"/>
      <c r="CN484" s="17"/>
      <c r="CO484" s="17"/>
      <c r="CP484" s="17"/>
      <c r="CQ484" s="17"/>
      <c r="CR484" s="17"/>
      <c r="CS484" s="17"/>
      <c r="CT484" s="17"/>
      <c r="CU484" s="17"/>
      <c r="CV484" s="17"/>
      <c r="CW484" s="17"/>
      <c r="CX484" s="17"/>
      <c r="CY484" s="17"/>
      <c r="CZ484" s="17"/>
      <c r="DA484" s="17"/>
      <c r="DB484" s="17"/>
      <c r="DC484" s="17"/>
      <c r="DD484" s="17"/>
      <c r="DE484" s="17"/>
      <c r="DF484" s="17"/>
      <c r="DG484" s="17"/>
      <c r="DH484" s="17"/>
      <c r="DI484" s="17"/>
      <c r="DJ484" s="17"/>
      <c r="DK484" s="17"/>
      <c r="DL484" s="17"/>
      <c r="DM484" s="17"/>
      <c r="DN484" s="17"/>
      <c r="DO484" s="17"/>
      <c r="DP484" s="17"/>
      <c r="DQ484" s="17"/>
      <c r="DR484" s="17"/>
      <c r="DS484" s="17"/>
      <c r="DT484" s="17"/>
      <c r="DU484" s="17"/>
      <c r="DV484" s="17"/>
      <c r="DW484" s="17"/>
      <c r="DX484" s="17"/>
      <c r="DY484" s="17"/>
      <c r="DZ484" s="17"/>
      <c r="EA484" s="17"/>
      <c r="EB484" s="17"/>
      <c r="EC484" s="17"/>
      <c r="ED484" s="17"/>
      <c r="EE484" s="17"/>
      <c r="EF484" s="17"/>
      <c r="EG484" s="17"/>
      <c r="EH484" s="17"/>
      <c r="EI484" s="17"/>
      <c r="EJ484" s="17"/>
      <c r="EK484" s="17"/>
      <c r="EL484" s="17"/>
      <c r="EM484" s="17"/>
      <c r="EN484" s="17"/>
      <c r="EO484" s="17"/>
      <c r="EP484" s="17"/>
      <c r="EQ484" s="17"/>
      <c r="ER484" s="17"/>
      <c r="ES484" s="17"/>
      <c r="ET484" s="17"/>
      <c r="EU484" s="17"/>
      <c r="EV484" s="17"/>
      <c r="EW484" s="17"/>
      <c r="EX484" s="17"/>
      <c r="EY484" s="17"/>
      <c r="EZ484" s="17"/>
      <c r="FA484" s="17"/>
      <c r="FB484" s="17"/>
      <c r="FC484" s="17"/>
      <c r="FD484" s="17"/>
      <c r="FE484" s="17"/>
      <c r="FF484" s="17"/>
      <c r="FG484" s="17"/>
      <c r="FH484" s="17"/>
      <c r="FI484" s="17"/>
      <c r="FJ484" s="17"/>
      <c r="FK484" s="17"/>
      <c r="FL484" s="17"/>
      <c r="FM484" s="17"/>
      <c r="FN484" s="17"/>
      <c r="FO484" s="17"/>
      <c r="FP484" s="17"/>
      <c r="FQ484" s="17"/>
      <c r="FR484" s="17"/>
      <c r="FS484" s="17"/>
      <c r="FT484" s="17"/>
      <c r="FU484" s="17"/>
      <c r="FV484" s="17"/>
      <c r="FW484" s="17"/>
      <c r="FX484" s="17"/>
      <c r="FY484" s="17"/>
      <c r="FZ484" s="17"/>
      <c r="GA484" s="17"/>
      <c r="GB484" s="17"/>
      <c r="GC484" s="17"/>
      <c r="GD484" s="17"/>
      <c r="GE484" s="17"/>
      <c r="GF484" s="17"/>
      <c r="GG484" s="17"/>
      <c r="GH484" s="17"/>
      <c r="GI484" s="17"/>
      <c r="GJ484" s="17"/>
      <c r="GK484" s="17"/>
      <c r="GL484" s="17"/>
      <c r="GM484" s="17"/>
      <c r="GN484" s="17"/>
    </row>
    <row r="485" spans="1:196" s="81" customFormat="1" x14ac:dyDescent="0.25">
      <c r="A485" s="114">
        <f>IF(F485&lt;&gt;"",1+MAX($A$7:A484),"")</f>
        <v>369</v>
      </c>
      <c r="B485" s="239"/>
      <c r="C485" s="75"/>
      <c r="D485" s="75"/>
      <c r="E485" s="98" t="s">
        <v>481</v>
      </c>
      <c r="F485" s="68">
        <v>3</v>
      </c>
      <c r="G485" s="83"/>
      <c r="H485" s="68" t="s">
        <v>40</v>
      </c>
      <c r="I485" s="69">
        <v>0</v>
      </c>
      <c r="J485" s="70">
        <f t="shared" si="240"/>
        <v>3</v>
      </c>
      <c r="K485" s="71"/>
      <c r="L485" s="71">
        <f t="shared" si="241"/>
        <v>0</v>
      </c>
      <c r="M485" s="71"/>
      <c r="N485" s="41">
        <f t="shared" si="242"/>
        <v>0</v>
      </c>
      <c r="O485" s="71"/>
      <c r="P485" s="71">
        <f t="shared" si="243"/>
        <v>0</v>
      </c>
      <c r="Q485" s="72">
        <f t="shared" si="244"/>
        <v>0</v>
      </c>
      <c r="R485" s="73"/>
      <c r="S485" s="82"/>
      <c r="T485" s="83"/>
      <c r="U485" s="83"/>
      <c r="V485" s="84"/>
      <c r="W485" s="85"/>
      <c r="X485" s="86"/>
      <c r="Y485" s="86"/>
      <c r="Z485" s="86"/>
      <c r="AA485" s="86"/>
      <c r="AB485" s="87"/>
      <c r="AC485" s="88"/>
      <c r="AD485" s="65"/>
      <c r="AE485" s="65"/>
      <c r="AF485" s="65"/>
      <c r="AG485" s="65"/>
      <c r="AH485" s="17"/>
      <c r="AI485" s="17"/>
      <c r="AJ485" s="17"/>
      <c r="AK485" s="17"/>
      <c r="AL485" s="17"/>
      <c r="AM485" s="17"/>
      <c r="AN485" s="17"/>
      <c r="AO485" s="17"/>
      <c r="AP485" s="17"/>
      <c r="AQ485" s="17"/>
      <c r="AR485" s="17"/>
      <c r="AS485" s="17"/>
      <c r="AT485" s="17"/>
      <c r="AU485" s="17"/>
      <c r="AV485" s="17"/>
      <c r="AW485" s="17"/>
      <c r="AX485" s="17"/>
      <c r="AY485" s="17"/>
      <c r="AZ485" s="17"/>
      <c r="BA485" s="17"/>
      <c r="BB485" s="17"/>
      <c r="BC485" s="17"/>
      <c r="BD485" s="17"/>
      <c r="BE485" s="17"/>
      <c r="BF485" s="17"/>
      <c r="BG485" s="17"/>
      <c r="BH485" s="17"/>
      <c r="BI485" s="17"/>
      <c r="BJ485" s="17"/>
      <c r="BK485" s="17"/>
      <c r="BL485" s="17"/>
      <c r="BM485" s="17"/>
      <c r="BN485" s="17"/>
      <c r="BO485" s="17"/>
      <c r="BP485" s="17"/>
      <c r="BQ485" s="17"/>
      <c r="BR485" s="17"/>
      <c r="BS485" s="17"/>
      <c r="BT485" s="17"/>
      <c r="BU485" s="17"/>
      <c r="BV485" s="17"/>
      <c r="BW485" s="17"/>
      <c r="BX485" s="17"/>
      <c r="BY485" s="17"/>
      <c r="BZ485" s="17"/>
      <c r="CA485" s="17"/>
      <c r="CB485" s="17"/>
      <c r="CC485" s="17"/>
      <c r="CD485" s="17"/>
      <c r="CE485" s="17"/>
      <c r="CF485" s="17"/>
      <c r="CG485" s="17"/>
      <c r="CH485" s="17"/>
      <c r="CI485" s="17"/>
      <c r="CJ485" s="17"/>
      <c r="CK485" s="17"/>
      <c r="CL485" s="17"/>
      <c r="CM485" s="17"/>
      <c r="CN485" s="17"/>
      <c r="CO485" s="17"/>
      <c r="CP485" s="17"/>
      <c r="CQ485" s="17"/>
      <c r="CR485" s="17"/>
      <c r="CS485" s="17"/>
      <c r="CT485" s="17"/>
      <c r="CU485" s="17"/>
      <c r="CV485" s="17"/>
      <c r="CW485" s="17"/>
      <c r="CX485" s="17"/>
      <c r="CY485" s="17"/>
      <c r="CZ485" s="17"/>
      <c r="DA485" s="17"/>
      <c r="DB485" s="17"/>
      <c r="DC485" s="17"/>
      <c r="DD485" s="17"/>
      <c r="DE485" s="17"/>
      <c r="DF485" s="17"/>
      <c r="DG485" s="17"/>
      <c r="DH485" s="17"/>
      <c r="DI485" s="17"/>
      <c r="DJ485" s="17"/>
      <c r="DK485" s="17"/>
      <c r="DL485" s="17"/>
      <c r="DM485" s="17"/>
      <c r="DN485" s="17"/>
      <c r="DO485" s="17"/>
      <c r="DP485" s="17"/>
      <c r="DQ485" s="17"/>
      <c r="DR485" s="17"/>
      <c r="DS485" s="17"/>
      <c r="DT485" s="17"/>
      <c r="DU485" s="17"/>
      <c r="DV485" s="17"/>
      <c r="DW485" s="17"/>
      <c r="DX485" s="17"/>
      <c r="DY485" s="17"/>
      <c r="DZ485" s="17"/>
      <c r="EA485" s="17"/>
      <c r="EB485" s="17"/>
      <c r="EC485" s="17"/>
      <c r="ED485" s="17"/>
      <c r="EE485" s="17"/>
      <c r="EF485" s="17"/>
      <c r="EG485" s="17"/>
      <c r="EH485" s="17"/>
      <c r="EI485" s="17"/>
      <c r="EJ485" s="17"/>
      <c r="EK485" s="17"/>
      <c r="EL485" s="17"/>
      <c r="EM485" s="17"/>
      <c r="EN485" s="17"/>
      <c r="EO485" s="17"/>
      <c r="EP485" s="17"/>
      <c r="EQ485" s="17"/>
      <c r="ER485" s="17"/>
      <c r="ES485" s="17"/>
      <c r="ET485" s="17"/>
      <c r="EU485" s="17"/>
      <c r="EV485" s="17"/>
      <c r="EW485" s="17"/>
      <c r="EX485" s="17"/>
      <c r="EY485" s="17"/>
      <c r="EZ485" s="17"/>
      <c r="FA485" s="17"/>
      <c r="FB485" s="17"/>
      <c r="FC485" s="17"/>
      <c r="FD485" s="17"/>
      <c r="FE485" s="17"/>
      <c r="FF485" s="17"/>
      <c r="FG485" s="17"/>
      <c r="FH485" s="17"/>
      <c r="FI485" s="17"/>
      <c r="FJ485" s="17"/>
      <c r="FK485" s="17"/>
      <c r="FL485" s="17"/>
      <c r="FM485" s="17"/>
      <c r="FN485" s="17"/>
      <c r="FO485" s="17"/>
      <c r="FP485" s="17"/>
      <c r="FQ485" s="17"/>
      <c r="FR485" s="17"/>
      <c r="FS485" s="17"/>
      <c r="FT485" s="17"/>
      <c r="FU485" s="17"/>
      <c r="FV485" s="17"/>
      <c r="FW485" s="17"/>
      <c r="FX485" s="17"/>
      <c r="FY485" s="17"/>
      <c r="FZ485" s="17"/>
      <c r="GA485" s="17"/>
      <c r="GB485" s="17"/>
      <c r="GC485" s="17"/>
      <c r="GD485" s="17"/>
      <c r="GE485" s="17"/>
      <c r="GF485" s="17"/>
      <c r="GG485" s="17"/>
      <c r="GH485" s="17"/>
      <c r="GI485" s="17"/>
      <c r="GJ485" s="17"/>
      <c r="GK485" s="17"/>
      <c r="GL485" s="17"/>
      <c r="GM485" s="17"/>
      <c r="GN485" s="17"/>
    </row>
    <row r="486" spans="1:196" s="17" customFormat="1" x14ac:dyDescent="0.25">
      <c r="A486" s="114">
        <f>IF(F486&lt;&gt;"",1+MAX($A$7:A485),"")</f>
        <v>370</v>
      </c>
      <c r="B486" s="239"/>
      <c r="C486" s="67"/>
      <c r="D486" s="67"/>
      <c r="E486" s="98" t="s">
        <v>482</v>
      </c>
      <c r="F486" s="68">
        <v>14</v>
      </c>
      <c r="G486" s="65"/>
      <c r="H486" s="68" t="s">
        <v>40</v>
      </c>
      <c r="I486" s="69">
        <v>0</v>
      </c>
      <c r="J486" s="70">
        <f t="shared" si="240"/>
        <v>14</v>
      </c>
      <c r="K486" s="71"/>
      <c r="L486" s="71">
        <f t="shared" si="241"/>
        <v>0</v>
      </c>
      <c r="M486" s="71"/>
      <c r="N486" s="41">
        <f t="shared" si="242"/>
        <v>0</v>
      </c>
      <c r="O486" s="71"/>
      <c r="P486" s="71">
        <f t="shared" si="243"/>
        <v>0</v>
      </c>
      <c r="Q486" s="72">
        <f t="shared" si="244"/>
        <v>0</v>
      </c>
      <c r="R486" s="73"/>
      <c r="S486" s="65"/>
      <c r="T486" s="65"/>
      <c r="U486" s="65"/>
      <c r="V486" s="65"/>
      <c r="W486" s="65"/>
      <c r="X486" s="65"/>
      <c r="Y486" s="65"/>
      <c r="Z486" s="65"/>
      <c r="AA486" s="65"/>
      <c r="AB486" s="65"/>
      <c r="AC486" s="65"/>
      <c r="AD486" s="65"/>
      <c r="AE486" s="65"/>
      <c r="AF486" s="65"/>
      <c r="AG486" s="65"/>
    </row>
    <row r="487" spans="1:196" s="81" customFormat="1" x14ac:dyDescent="0.25">
      <c r="A487" s="114">
        <f>IF(F487&lt;&gt;"",1+MAX($A$7:A486),"")</f>
        <v>371</v>
      </c>
      <c r="B487" s="239"/>
      <c r="C487" s="75"/>
      <c r="D487" s="75"/>
      <c r="E487" s="98" t="s">
        <v>483</v>
      </c>
      <c r="F487" s="68">
        <v>37</v>
      </c>
      <c r="G487" s="65"/>
      <c r="H487" s="68" t="s">
        <v>40</v>
      </c>
      <c r="I487" s="69">
        <v>0</v>
      </c>
      <c r="J487" s="70">
        <f t="shared" si="240"/>
        <v>37</v>
      </c>
      <c r="K487" s="71"/>
      <c r="L487" s="71">
        <f t="shared" si="241"/>
        <v>0</v>
      </c>
      <c r="M487" s="71"/>
      <c r="N487" s="41">
        <f t="shared" si="242"/>
        <v>0</v>
      </c>
      <c r="O487" s="71"/>
      <c r="P487" s="71">
        <f t="shared" si="243"/>
        <v>0</v>
      </c>
      <c r="Q487" s="72">
        <f t="shared" si="244"/>
        <v>0</v>
      </c>
      <c r="R487" s="73"/>
      <c r="S487" s="65"/>
      <c r="T487" s="65"/>
      <c r="U487" s="65"/>
      <c r="V487" s="65"/>
      <c r="W487" s="65"/>
      <c r="X487" s="65"/>
      <c r="Y487" s="65"/>
      <c r="Z487" s="65"/>
      <c r="AA487" s="65"/>
      <c r="AB487" s="65"/>
      <c r="AC487" s="65"/>
      <c r="AD487" s="65"/>
      <c r="AE487" s="65"/>
      <c r="AF487" s="65"/>
      <c r="AG487" s="65"/>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17"/>
      <c r="BD487" s="17"/>
      <c r="BE487" s="17"/>
      <c r="BF487" s="17"/>
      <c r="BG487" s="17"/>
      <c r="BH487" s="17"/>
      <c r="BI487" s="17"/>
      <c r="BJ487" s="17"/>
      <c r="BK487" s="17"/>
      <c r="BL487" s="17"/>
      <c r="BM487" s="17"/>
      <c r="BN487" s="17"/>
      <c r="BO487" s="17"/>
      <c r="BP487" s="17"/>
      <c r="BQ487" s="17"/>
      <c r="BR487" s="17"/>
      <c r="BS487" s="17"/>
      <c r="BT487" s="17"/>
      <c r="BU487" s="17"/>
      <c r="BV487" s="17"/>
      <c r="BW487" s="17"/>
      <c r="BX487" s="17"/>
      <c r="BY487" s="17"/>
      <c r="BZ487" s="17"/>
      <c r="CA487" s="17"/>
      <c r="CB487" s="17"/>
      <c r="CC487" s="17"/>
      <c r="CD487" s="17"/>
      <c r="CE487" s="17"/>
      <c r="CF487" s="17"/>
      <c r="CG487" s="17"/>
      <c r="CH487" s="17"/>
      <c r="CI487" s="17"/>
      <c r="CJ487" s="17"/>
      <c r="CK487" s="17"/>
      <c r="CL487" s="17"/>
      <c r="CM487" s="17"/>
      <c r="CN487" s="17"/>
      <c r="CO487" s="17"/>
      <c r="CP487" s="17"/>
      <c r="CQ487" s="17"/>
      <c r="CR487" s="17"/>
      <c r="CS487" s="17"/>
      <c r="CT487" s="17"/>
      <c r="CU487" s="17"/>
      <c r="CV487" s="17"/>
      <c r="CW487" s="17"/>
      <c r="CX487" s="17"/>
      <c r="CY487" s="17"/>
      <c r="CZ487" s="17"/>
      <c r="DA487" s="17"/>
      <c r="DB487" s="17"/>
      <c r="DC487" s="17"/>
      <c r="DD487" s="17"/>
      <c r="DE487" s="17"/>
      <c r="DF487" s="17"/>
      <c r="DG487" s="17"/>
      <c r="DH487" s="17"/>
      <c r="DI487" s="17"/>
      <c r="DJ487" s="17"/>
      <c r="DK487" s="17"/>
      <c r="DL487" s="17"/>
      <c r="DM487" s="17"/>
      <c r="DN487" s="17"/>
      <c r="DO487" s="17"/>
      <c r="DP487" s="17"/>
      <c r="DQ487" s="17"/>
      <c r="DR487" s="17"/>
      <c r="DS487" s="17"/>
      <c r="DT487" s="17"/>
      <c r="DU487" s="17"/>
      <c r="DV487" s="17"/>
      <c r="DW487" s="17"/>
      <c r="DX487" s="17"/>
      <c r="DY487" s="17"/>
      <c r="DZ487" s="17"/>
      <c r="EA487" s="17"/>
      <c r="EB487" s="17"/>
      <c r="EC487" s="17"/>
      <c r="ED487" s="17"/>
      <c r="EE487" s="17"/>
      <c r="EF487" s="17"/>
      <c r="EG487" s="17"/>
      <c r="EH487" s="17"/>
      <c r="EI487" s="17"/>
      <c r="EJ487" s="17"/>
      <c r="EK487" s="17"/>
      <c r="EL487" s="17"/>
      <c r="EM487" s="17"/>
      <c r="EN487" s="17"/>
      <c r="EO487" s="17"/>
      <c r="EP487" s="17"/>
      <c r="EQ487" s="17"/>
      <c r="ER487" s="17"/>
      <c r="ES487" s="17"/>
      <c r="ET487" s="17"/>
      <c r="EU487" s="17"/>
      <c r="EV487" s="17"/>
      <c r="EW487" s="17"/>
      <c r="EX487" s="17"/>
      <c r="EY487" s="17"/>
      <c r="EZ487" s="17"/>
      <c r="FA487" s="17"/>
      <c r="FB487" s="17"/>
      <c r="FC487" s="17"/>
      <c r="FD487" s="17"/>
      <c r="FE487" s="17"/>
      <c r="FF487" s="17"/>
      <c r="FG487" s="17"/>
      <c r="FH487" s="17"/>
      <c r="FI487" s="17"/>
      <c r="FJ487" s="17"/>
      <c r="FK487" s="17"/>
      <c r="FL487" s="17"/>
      <c r="FM487" s="17"/>
      <c r="FN487" s="17"/>
      <c r="FO487" s="17"/>
      <c r="FP487" s="17"/>
      <c r="FQ487" s="17"/>
      <c r="FR487" s="17"/>
      <c r="FS487" s="17"/>
      <c r="FT487" s="17"/>
      <c r="FU487" s="17"/>
      <c r="FV487" s="17"/>
      <c r="FW487" s="17"/>
      <c r="FX487" s="17"/>
      <c r="FY487" s="17"/>
      <c r="FZ487" s="17"/>
      <c r="GA487" s="17"/>
      <c r="GB487" s="17"/>
      <c r="GC487" s="17"/>
      <c r="GD487" s="17"/>
      <c r="GE487" s="17"/>
      <c r="GF487" s="17"/>
      <c r="GG487" s="17"/>
      <c r="GH487" s="17"/>
      <c r="GI487" s="17"/>
      <c r="GJ487" s="17"/>
      <c r="GK487" s="17"/>
      <c r="GL487" s="17"/>
      <c r="GM487" s="17"/>
      <c r="GN487" s="17"/>
    </row>
    <row r="488" spans="1:196" s="81" customFormat="1" x14ac:dyDescent="0.25">
      <c r="A488" s="114">
        <f>IF(F488&lt;&gt;"",1+MAX($A$7:A487),"")</f>
        <v>372</v>
      </c>
      <c r="B488" s="239"/>
      <c r="C488" s="75"/>
      <c r="D488" s="75"/>
      <c r="E488" s="98" t="s">
        <v>484</v>
      </c>
      <c r="F488" s="68">
        <v>11</v>
      </c>
      <c r="G488" s="65"/>
      <c r="H488" s="68" t="s">
        <v>40</v>
      </c>
      <c r="I488" s="69">
        <v>0</v>
      </c>
      <c r="J488" s="70">
        <f t="shared" si="240"/>
        <v>11</v>
      </c>
      <c r="K488" s="71"/>
      <c r="L488" s="71">
        <f t="shared" si="241"/>
        <v>0</v>
      </c>
      <c r="M488" s="71"/>
      <c r="N488" s="41">
        <f t="shared" si="242"/>
        <v>0</v>
      </c>
      <c r="O488" s="71"/>
      <c r="P488" s="71">
        <f t="shared" si="243"/>
        <v>0</v>
      </c>
      <c r="Q488" s="72">
        <f t="shared" si="244"/>
        <v>0</v>
      </c>
      <c r="R488" s="73"/>
      <c r="S488" s="65"/>
      <c r="T488" s="65"/>
      <c r="U488" s="65"/>
      <c r="V488" s="65"/>
      <c r="W488" s="65"/>
      <c r="X488" s="65"/>
      <c r="Y488" s="65"/>
      <c r="Z488" s="65"/>
      <c r="AA488" s="65"/>
      <c r="AB488" s="65"/>
      <c r="AC488" s="65"/>
      <c r="AD488" s="65"/>
      <c r="AE488" s="65"/>
      <c r="AF488" s="65"/>
      <c r="AG488" s="65"/>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17"/>
      <c r="BD488" s="17"/>
      <c r="BE488" s="17"/>
      <c r="BF488" s="17"/>
      <c r="BG488" s="17"/>
      <c r="BH488" s="17"/>
      <c r="BI488" s="17"/>
      <c r="BJ488" s="17"/>
      <c r="BK488" s="17"/>
      <c r="BL488" s="17"/>
      <c r="BM488" s="17"/>
      <c r="BN488" s="17"/>
      <c r="BO488" s="17"/>
      <c r="BP488" s="17"/>
      <c r="BQ488" s="17"/>
      <c r="BR488" s="17"/>
      <c r="BS488" s="17"/>
      <c r="BT488" s="17"/>
      <c r="BU488" s="17"/>
      <c r="BV488" s="17"/>
      <c r="BW488" s="17"/>
      <c r="BX488" s="17"/>
      <c r="BY488" s="17"/>
      <c r="BZ488" s="17"/>
      <c r="CA488" s="17"/>
      <c r="CB488" s="17"/>
      <c r="CC488" s="17"/>
      <c r="CD488" s="17"/>
      <c r="CE488" s="17"/>
      <c r="CF488" s="17"/>
      <c r="CG488" s="17"/>
      <c r="CH488" s="17"/>
      <c r="CI488" s="17"/>
      <c r="CJ488" s="17"/>
      <c r="CK488" s="17"/>
      <c r="CL488" s="17"/>
      <c r="CM488" s="17"/>
      <c r="CN488" s="17"/>
      <c r="CO488" s="17"/>
      <c r="CP488" s="17"/>
      <c r="CQ488" s="17"/>
      <c r="CR488" s="17"/>
      <c r="CS488" s="17"/>
      <c r="CT488" s="17"/>
      <c r="CU488" s="17"/>
      <c r="CV488" s="17"/>
      <c r="CW488" s="17"/>
      <c r="CX488" s="17"/>
      <c r="CY488" s="17"/>
      <c r="CZ488" s="17"/>
      <c r="DA488" s="17"/>
      <c r="DB488" s="17"/>
      <c r="DC488" s="17"/>
      <c r="DD488" s="17"/>
      <c r="DE488" s="17"/>
      <c r="DF488" s="17"/>
      <c r="DG488" s="17"/>
      <c r="DH488" s="17"/>
      <c r="DI488" s="17"/>
      <c r="DJ488" s="17"/>
      <c r="DK488" s="17"/>
      <c r="DL488" s="17"/>
      <c r="DM488" s="17"/>
      <c r="DN488" s="17"/>
      <c r="DO488" s="17"/>
      <c r="DP488" s="17"/>
      <c r="DQ488" s="17"/>
      <c r="DR488" s="17"/>
      <c r="DS488" s="17"/>
      <c r="DT488" s="17"/>
      <c r="DU488" s="17"/>
      <c r="DV488" s="17"/>
      <c r="DW488" s="17"/>
      <c r="DX488" s="17"/>
      <c r="DY488" s="17"/>
      <c r="DZ488" s="17"/>
      <c r="EA488" s="17"/>
      <c r="EB488" s="17"/>
      <c r="EC488" s="17"/>
      <c r="ED488" s="17"/>
      <c r="EE488" s="17"/>
      <c r="EF488" s="17"/>
      <c r="EG488" s="17"/>
      <c r="EH488" s="17"/>
      <c r="EI488" s="17"/>
      <c r="EJ488" s="17"/>
      <c r="EK488" s="17"/>
      <c r="EL488" s="17"/>
      <c r="EM488" s="17"/>
      <c r="EN488" s="17"/>
      <c r="EO488" s="17"/>
      <c r="EP488" s="17"/>
      <c r="EQ488" s="17"/>
      <c r="ER488" s="17"/>
      <c r="ES488" s="17"/>
      <c r="ET488" s="17"/>
      <c r="EU488" s="17"/>
      <c r="EV488" s="17"/>
      <c r="EW488" s="17"/>
      <c r="EX488" s="17"/>
      <c r="EY488" s="17"/>
      <c r="EZ488" s="17"/>
      <c r="FA488" s="17"/>
      <c r="FB488" s="17"/>
      <c r="FC488" s="17"/>
      <c r="FD488" s="17"/>
      <c r="FE488" s="17"/>
      <c r="FF488" s="17"/>
      <c r="FG488" s="17"/>
      <c r="FH488" s="17"/>
      <c r="FI488" s="17"/>
      <c r="FJ488" s="17"/>
      <c r="FK488" s="17"/>
      <c r="FL488" s="17"/>
      <c r="FM488" s="17"/>
      <c r="FN488" s="17"/>
      <c r="FO488" s="17"/>
      <c r="FP488" s="17"/>
      <c r="FQ488" s="17"/>
      <c r="FR488" s="17"/>
      <c r="FS488" s="17"/>
      <c r="FT488" s="17"/>
      <c r="FU488" s="17"/>
      <c r="FV488" s="17"/>
      <c r="FW488" s="17"/>
      <c r="FX488" s="17"/>
      <c r="FY488" s="17"/>
      <c r="FZ488" s="17"/>
      <c r="GA488" s="17"/>
      <c r="GB488" s="17"/>
      <c r="GC488" s="17"/>
      <c r="GD488" s="17"/>
      <c r="GE488" s="17"/>
      <c r="GF488" s="17"/>
      <c r="GG488" s="17"/>
      <c r="GH488" s="17"/>
      <c r="GI488" s="17"/>
      <c r="GJ488" s="17"/>
      <c r="GK488" s="17"/>
      <c r="GL488" s="17"/>
      <c r="GM488" s="17"/>
      <c r="GN488" s="17"/>
    </row>
    <row r="489" spans="1:196" s="81" customFormat="1" x14ac:dyDescent="0.25">
      <c r="A489" s="114">
        <f>IF(F489&lt;&gt;"",1+MAX($A$7:A488),"")</f>
        <v>373</v>
      </c>
      <c r="B489" s="239"/>
      <c r="C489" s="75"/>
      <c r="D489" s="75"/>
      <c r="E489" s="98" t="s">
        <v>485</v>
      </c>
      <c r="F489" s="68">
        <v>3</v>
      </c>
      <c r="G489" s="83"/>
      <c r="H489" s="68" t="s">
        <v>40</v>
      </c>
      <c r="I489" s="69">
        <v>0</v>
      </c>
      <c r="J489" s="70">
        <f t="shared" si="240"/>
        <v>3</v>
      </c>
      <c r="K489" s="71"/>
      <c r="L489" s="71">
        <f t="shared" si="241"/>
        <v>0</v>
      </c>
      <c r="M489" s="71"/>
      <c r="N489" s="41">
        <f t="shared" si="242"/>
        <v>0</v>
      </c>
      <c r="O489" s="71"/>
      <c r="P489" s="71">
        <f t="shared" si="243"/>
        <v>0</v>
      </c>
      <c r="Q489" s="72">
        <f t="shared" si="244"/>
        <v>0</v>
      </c>
      <c r="R489" s="73"/>
      <c r="S489" s="82"/>
      <c r="T489" s="83"/>
      <c r="U489" s="83"/>
      <c r="V489" s="84"/>
      <c r="W489" s="85"/>
      <c r="X489" s="86"/>
      <c r="Y489" s="86"/>
      <c r="Z489" s="86"/>
      <c r="AA489" s="86"/>
      <c r="AB489" s="87"/>
      <c r="AC489" s="88"/>
      <c r="AD489" s="65"/>
      <c r="AE489" s="65"/>
      <c r="AF489" s="65"/>
      <c r="AG489" s="65"/>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17"/>
      <c r="BD489" s="17"/>
      <c r="BE489" s="17"/>
      <c r="BF489" s="17"/>
      <c r="BG489" s="17"/>
      <c r="BH489" s="17"/>
      <c r="BI489" s="17"/>
      <c r="BJ489" s="17"/>
      <c r="BK489" s="17"/>
      <c r="BL489" s="17"/>
      <c r="BM489" s="17"/>
      <c r="BN489" s="17"/>
      <c r="BO489" s="17"/>
      <c r="BP489" s="17"/>
      <c r="BQ489" s="17"/>
      <c r="BR489" s="17"/>
      <c r="BS489" s="17"/>
      <c r="BT489" s="17"/>
      <c r="BU489" s="17"/>
      <c r="BV489" s="17"/>
      <c r="BW489" s="17"/>
      <c r="BX489" s="17"/>
      <c r="BY489" s="17"/>
      <c r="BZ489" s="17"/>
      <c r="CA489" s="17"/>
      <c r="CB489" s="17"/>
      <c r="CC489" s="17"/>
      <c r="CD489" s="17"/>
      <c r="CE489" s="17"/>
      <c r="CF489" s="17"/>
      <c r="CG489" s="17"/>
      <c r="CH489" s="17"/>
      <c r="CI489" s="17"/>
      <c r="CJ489" s="17"/>
      <c r="CK489" s="17"/>
      <c r="CL489" s="17"/>
      <c r="CM489" s="17"/>
      <c r="CN489" s="17"/>
      <c r="CO489" s="17"/>
      <c r="CP489" s="17"/>
      <c r="CQ489" s="17"/>
      <c r="CR489" s="17"/>
      <c r="CS489" s="17"/>
      <c r="CT489" s="17"/>
      <c r="CU489" s="17"/>
      <c r="CV489" s="17"/>
      <c r="CW489" s="17"/>
      <c r="CX489" s="17"/>
      <c r="CY489" s="17"/>
      <c r="CZ489" s="17"/>
      <c r="DA489" s="17"/>
      <c r="DB489" s="17"/>
      <c r="DC489" s="17"/>
      <c r="DD489" s="17"/>
      <c r="DE489" s="17"/>
      <c r="DF489" s="17"/>
      <c r="DG489" s="17"/>
      <c r="DH489" s="17"/>
      <c r="DI489" s="17"/>
      <c r="DJ489" s="17"/>
      <c r="DK489" s="17"/>
      <c r="DL489" s="17"/>
      <c r="DM489" s="17"/>
      <c r="DN489" s="17"/>
      <c r="DO489" s="17"/>
      <c r="DP489" s="17"/>
      <c r="DQ489" s="17"/>
      <c r="DR489" s="17"/>
      <c r="DS489" s="17"/>
      <c r="DT489" s="17"/>
      <c r="DU489" s="17"/>
      <c r="DV489" s="17"/>
      <c r="DW489" s="17"/>
      <c r="DX489" s="17"/>
      <c r="DY489" s="17"/>
      <c r="DZ489" s="17"/>
      <c r="EA489" s="17"/>
      <c r="EB489" s="17"/>
      <c r="EC489" s="17"/>
      <c r="ED489" s="17"/>
      <c r="EE489" s="17"/>
      <c r="EF489" s="17"/>
      <c r="EG489" s="17"/>
      <c r="EH489" s="17"/>
      <c r="EI489" s="17"/>
      <c r="EJ489" s="17"/>
      <c r="EK489" s="17"/>
      <c r="EL489" s="17"/>
      <c r="EM489" s="17"/>
      <c r="EN489" s="17"/>
      <c r="EO489" s="17"/>
      <c r="EP489" s="17"/>
      <c r="EQ489" s="17"/>
      <c r="ER489" s="17"/>
      <c r="ES489" s="17"/>
      <c r="ET489" s="17"/>
      <c r="EU489" s="17"/>
      <c r="EV489" s="17"/>
      <c r="EW489" s="17"/>
      <c r="EX489" s="17"/>
      <c r="EY489" s="17"/>
      <c r="EZ489" s="17"/>
      <c r="FA489" s="17"/>
      <c r="FB489" s="17"/>
      <c r="FC489" s="17"/>
      <c r="FD489" s="17"/>
      <c r="FE489" s="17"/>
      <c r="FF489" s="17"/>
      <c r="FG489" s="17"/>
      <c r="FH489" s="17"/>
      <c r="FI489" s="17"/>
      <c r="FJ489" s="17"/>
      <c r="FK489" s="17"/>
      <c r="FL489" s="17"/>
      <c r="FM489" s="17"/>
      <c r="FN489" s="17"/>
      <c r="FO489" s="17"/>
      <c r="FP489" s="17"/>
      <c r="FQ489" s="17"/>
      <c r="FR489" s="17"/>
      <c r="FS489" s="17"/>
      <c r="FT489" s="17"/>
      <c r="FU489" s="17"/>
      <c r="FV489" s="17"/>
      <c r="FW489" s="17"/>
      <c r="FX489" s="17"/>
      <c r="FY489" s="17"/>
      <c r="FZ489" s="17"/>
      <c r="GA489" s="17"/>
      <c r="GB489" s="17"/>
      <c r="GC489" s="17"/>
      <c r="GD489" s="17"/>
      <c r="GE489" s="17"/>
      <c r="GF489" s="17"/>
      <c r="GG489" s="17"/>
      <c r="GH489" s="17"/>
      <c r="GI489" s="17"/>
      <c r="GJ489" s="17"/>
      <c r="GK489" s="17"/>
      <c r="GL489" s="17"/>
      <c r="GM489" s="17"/>
      <c r="GN489" s="17"/>
    </row>
    <row r="490" spans="1:196" s="17" customFormat="1" x14ac:dyDescent="0.25">
      <c r="A490" s="114">
        <f>IF(F490&lt;&gt;"",1+MAX($A$7:A489),"")</f>
        <v>374</v>
      </c>
      <c r="B490" s="239"/>
      <c r="C490" s="67"/>
      <c r="D490" s="67"/>
      <c r="E490" s="98" t="s">
        <v>486</v>
      </c>
      <c r="F490" s="68">
        <v>25</v>
      </c>
      <c r="G490" s="65"/>
      <c r="H490" s="68" t="s">
        <v>40</v>
      </c>
      <c r="I490" s="69">
        <v>0</v>
      </c>
      <c r="J490" s="70">
        <f t="shared" si="240"/>
        <v>25</v>
      </c>
      <c r="K490" s="71"/>
      <c r="L490" s="71">
        <f t="shared" si="241"/>
        <v>0</v>
      </c>
      <c r="M490" s="71"/>
      <c r="N490" s="41">
        <f t="shared" si="242"/>
        <v>0</v>
      </c>
      <c r="O490" s="71"/>
      <c r="P490" s="71">
        <f t="shared" si="243"/>
        <v>0</v>
      </c>
      <c r="Q490" s="72">
        <f t="shared" si="244"/>
        <v>0</v>
      </c>
      <c r="R490" s="73"/>
      <c r="S490" s="65"/>
      <c r="T490" s="65"/>
      <c r="U490" s="65"/>
      <c r="V490" s="65"/>
      <c r="W490" s="65"/>
      <c r="X490" s="65"/>
      <c r="Y490" s="65"/>
      <c r="Z490" s="65"/>
      <c r="AA490" s="65"/>
      <c r="AB490" s="65"/>
      <c r="AC490" s="65"/>
      <c r="AD490" s="65"/>
      <c r="AE490" s="65"/>
      <c r="AF490" s="65"/>
      <c r="AG490" s="65"/>
    </row>
    <row r="491" spans="1:196" s="81" customFormat="1" x14ac:dyDescent="0.25">
      <c r="A491" s="114">
        <f>IF(F491&lt;&gt;"",1+MAX($A$7:A490),"")</f>
        <v>375</v>
      </c>
      <c r="B491" s="239"/>
      <c r="C491" s="75"/>
      <c r="D491" s="75"/>
      <c r="E491" s="98" t="s">
        <v>487</v>
      </c>
      <c r="F491" s="68">
        <v>20</v>
      </c>
      <c r="G491" s="65"/>
      <c r="H491" s="68" t="s">
        <v>40</v>
      </c>
      <c r="I491" s="69">
        <v>0</v>
      </c>
      <c r="J491" s="70">
        <f t="shared" si="240"/>
        <v>20</v>
      </c>
      <c r="K491" s="71"/>
      <c r="L491" s="71">
        <f t="shared" si="241"/>
        <v>0</v>
      </c>
      <c r="M491" s="71"/>
      <c r="N491" s="41">
        <f t="shared" si="242"/>
        <v>0</v>
      </c>
      <c r="O491" s="71"/>
      <c r="P491" s="71">
        <f t="shared" si="243"/>
        <v>0</v>
      </c>
      <c r="Q491" s="72">
        <f t="shared" si="244"/>
        <v>0</v>
      </c>
      <c r="R491" s="73"/>
      <c r="S491" s="65"/>
      <c r="T491" s="65"/>
      <c r="U491" s="65"/>
      <c r="V491" s="65"/>
      <c r="W491" s="65"/>
      <c r="X491" s="65"/>
      <c r="Y491" s="65"/>
      <c r="Z491" s="65"/>
      <c r="AA491" s="65"/>
      <c r="AB491" s="65"/>
      <c r="AC491" s="65"/>
      <c r="AD491" s="65"/>
      <c r="AE491" s="65"/>
      <c r="AF491" s="65"/>
      <c r="AG491" s="65"/>
      <c r="AH491" s="17"/>
      <c r="AI491" s="17"/>
      <c r="AJ491" s="17"/>
      <c r="AK491" s="17"/>
      <c r="AL491" s="17"/>
      <c r="AM491" s="17"/>
      <c r="AN491" s="17"/>
      <c r="AO491" s="17"/>
      <c r="AP491" s="17"/>
      <c r="AQ491" s="17"/>
      <c r="AR491" s="17"/>
      <c r="AS491" s="17"/>
      <c r="AT491" s="17"/>
      <c r="AU491" s="17"/>
      <c r="AV491" s="17"/>
      <c r="AW491" s="17"/>
      <c r="AX491" s="17"/>
      <c r="AY491" s="17"/>
      <c r="AZ491" s="17"/>
      <c r="BA491" s="17"/>
      <c r="BB491" s="17"/>
      <c r="BC491" s="17"/>
      <c r="BD491" s="17"/>
      <c r="BE491" s="17"/>
      <c r="BF491" s="17"/>
      <c r="BG491" s="17"/>
      <c r="BH491" s="17"/>
      <c r="BI491" s="17"/>
      <c r="BJ491" s="17"/>
      <c r="BK491" s="17"/>
      <c r="BL491" s="17"/>
      <c r="BM491" s="17"/>
      <c r="BN491" s="17"/>
      <c r="BO491" s="17"/>
      <c r="BP491" s="17"/>
      <c r="BQ491" s="17"/>
      <c r="BR491" s="17"/>
      <c r="BS491" s="17"/>
      <c r="BT491" s="17"/>
      <c r="BU491" s="17"/>
      <c r="BV491" s="17"/>
      <c r="BW491" s="17"/>
      <c r="BX491" s="17"/>
      <c r="BY491" s="17"/>
      <c r="BZ491" s="17"/>
      <c r="CA491" s="17"/>
      <c r="CB491" s="17"/>
      <c r="CC491" s="17"/>
      <c r="CD491" s="17"/>
      <c r="CE491" s="17"/>
      <c r="CF491" s="17"/>
      <c r="CG491" s="17"/>
      <c r="CH491" s="17"/>
      <c r="CI491" s="17"/>
      <c r="CJ491" s="17"/>
      <c r="CK491" s="17"/>
      <c r="CL491" s="17"/>
      <c r="CM491" s="17"/>
      <c r="CN491" s="17"/>
      <c r="CO491" s="17"/>
      <c r="CP491" s="17"/>
      <c r="CQ491" s="17"/>
      <c r="CR491" s="17"/>
      <c r="CS491" s="17"/>
      <c r="CT491" s="17"/>
      <c r="CU491" s="17"/>
      <c r="CV491" s="17"/>
      <c r="CW491" s="17"/>
      <c r="CX491" s="17"/>
      <c r="CY491" s="17"/>
      <c r="CZ491" s="17"/>
      <c r="DA491" s="17"/>
      <c r="DB491" s="17"/>
      <c r="DC491" s="17"/>
      <c r="DD491" s="17"/>
      <c r="DE491" s="17"/>
      <c r="DF491" s="17"/>
      <c r="DG491" s="17"/>
      <c r="DH491" s="17"/>
      <c r="DI491" s="17"/>
      <c r="DJ491" s="17"/>
      <c r="DK491" s="17"/>
      <c r="DL491" s="17"/>
      <c r="DM491" s="17"/>
      <c r="DN491" s="17"/>
      <c r="DO491" s="17"/>
      <c r="DP491" s="17"/>
      <c r="DQ491" s="17"/>
      <c r="DR491" s="17"/>
      <c r="DS491" s="17"/>
      <c r="DT491" s="17"/>
      <c r="DU491" s="17"/>
      <c r="DV491" s="17"/>
      <c r="DW491" s="17"/>
      <c r="DX491" s="17"/>
      <c r="DY491" s="17"/>
      <c r="DZ491" s="17"/>
      <c r="EA491" s="17"/>
      <c r="EB491" s="17"/>
      <c r="EC491" s="17"/>
      <c r="ED491" s="17"/>
      <c r="EE491" s="17"/>
      <c r="EF491" s="17"/>
      <c r="EG491" s="17"/>
      <c r="EH491" s="17"/>
      <c r="EI491" s="17"/>
      <c r="EJ491" s="17"/>
      <c r="EK491" s="17"/>
      <c r="EL491" s="17"/>
      <c r="EM491" s="17"/>
      <c r="EN491" s="17"/>
      <c r="EO491" s="17"/>
      <c r="EP491" s="17"/>
      <c r="EQ491" s="17"/>
      <c r="ER491" s="17"/>
      <c r="ES491" s="17"/>
      <c r="ET491" s="17"/>
      <c r="EU491" s="17"/>
      <c r="EV491" s="17"/>
      <c r="EW491" s="17"/>
      <c r="EX491" s="17"/>
      <c r="EY491" s="17"/>
      <c r="EZ491" s="17"/>
      <c r="FA491" s="17"/>
      <c r="FB491" s="17"/>
      <c r="FC491" s="17"/>
      <c r="FD491" s="17"/>
      <c r="FE491" s="17"/>
      <c r="FF491" s="17"/>
      <c r="FG491" s="17"/>
      <c r="FH491" s="17"/>
      <c r="FI491" s="17"/>
      <c r="FJ491" s="17"/>
      <c r="FK491" s="17"/>
      <c r="FL491" s="17"/>
      <c r="FM491" s="17"/>
      <c r="FN491" s="17"/>
      <c r="FO491" s="17"/>
      <c r="FP491" s="17"/>
      <c r="FQ491" s="17"/>
      <c r="FR491" s="17"/>
      <c r="FS491" s="17"/>
      <c r="FT491" s="17"/>
      <c r="FU491" s="17"/>
      <c r="FV491" s="17"/>
      <c r="FW491" s="17"/>
      <c r="FX491" s="17"/>
      <c r="FY491" s="17"/>
      <c r="FZ491" s="17"/>
      <c r="GA491" s="17"/>
      <c r="GB491" s="17"/>
      <c r="GC491" s="17"/>
      <c r="GD491" s="17"/>
      <c r="GE491" s="17"/>
      <c r="GF491" s="17"/>
      <c r="GG491" s="17"/>
      <c r="GH491" s="17"/>
      <c r="GI491" s="17"/>
      <c r="GJ491" s="17"/>
      <c r="GK491" s="17"/>
      <c r="GL491" s="17"/>
      <c r="GM491" s="17"/>
      <c r="GN491" s="17"/>
    </row>
    <row r="492" spans="1:196" s="81" customFormat="1" x14ac:dyDescent="0.25">
      <c r="A492" s="114">
        <f>IF(F492&lt;&gt;"",1+MAX($A$7:A491),"")</f>
        <v>376</v>
      </c>
      <c r="B492" s="239"/>
      <c r="C492" s="75"/>
      <c r="D492" s="75"/>
      <c r="E492" s="98" t="s">
        <v>488</v>
      </c>
      <c r="F492" s="68">
        <v>31</v>
      </c>
      <c r="G492" s="65"/>
      <c r="H492" s="68" t="s">
        <v>40</v>
      </c>
      <c r="I492" s="69">
        <v>0</v>
      </c>
      <c r="J492" s="70">
        <f t="shared" si="240"/>
        <v>31</v>
      </c>
      <c r="K492" s="71"/>
      <c r="L492" s="71">
        <f t="shared" si="241"/>
        <v>0</v>
      </c>
      <c r="M492" s="71"/>
      <c r="N492" s="41">
        <f t="shared" si="242"/>
        <v>0</v>
      </c>
      <c r="O492" s="71"/>
      <c r="P492" s="71">
        <f t="shared" si="243"/>
        <v>0</v>
      </c>
      <c r="Q492" s="72">
        <f t="shared" si="244"/>
        <v>0</v>
      </c>
      <c r="R492" s="73"/>
      <c r="S492" s="65"/>
      <c r="T492" s="65"/>
      <c r="U492" s="65"/>
      <c r="V492" s="65"/>
      <c r="W492" s="65"/>
      <c r="X492" s="65"/>
      <c r="Y492" s="65"/>
      <c r="Z492" s="65"/>
      <c r="AA492" s="65"/>
      <c r="AB492" s="65"/>
      <c r="AC492" s="65"/>
      <c r="AD492" s="65"/>
      <c r="AE492" s="65"/>
      <c r="AF492" s="65"/>
      <c r="AG492" s="65"/>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17"/>
      <c r="BD492" s="17"/>
      <c r="BE492" s="17"/>
      <c r="BF492" s="17"/>
      <c r="BG492" s="17"/>
      <c r="BH492" s="17"/>
      <c r="BI492" s="17"/>
      <c r="BJ492" s="17"/>
      <c r="BK492" s="17"/>
      <c r="BL492" s="17"/>
      <c r="BM492" s="17"/>
      <c r="BN492" s="17"/>
      <c r="BO492" s="17"/>
      <c r="BP492" s="17"/>
      <c r="BQ492" s="17"/>
      <c r="BR492" s="17"/>
      <c r="BS492" s="17"/>
      <c r="BT492" s="17"/>
      <c r="BU492" s="17"/>
      <c r="BV492" s="17"/>
      <c r="BW492" s="17"/>
      <c r="BX492" s="17"/>
      <c r="BY492" s="17"/>
      <c r="BZ492" s="17"/>
      <c r="CA492" s="17"/>
      <c r="CB492" s="17"/>
      <c r="CC492" s="17"/>
      <c r="CD492" s="17"/>
      <c r="CE492" s="17"/>
      <c r="CF492" s="17"/>
      <c r="CG492" s="17"/>
      <c r="CH492" s="17"/>
      <c r="CI492" s="17"/>
      <c r="CJ492" s="17"/>
      <c r="CK492" s="17"/>
      <c r="CL492" s="17"/>
      <c r="CM492" s="17"/>
      <c r="CN492" s="17"/>
      <c r="CO492" s="17"/>
      <c r="CP492" s="17"/>
      <c r="CQ492" s="17"/>
      <c r="CR492" s="17"/>
      <c r="CS492" s="17"/>
      <c r="CT492" s="17"/>
      <c r="CU492" s="17"/>
      <c r="CV492" s="17"/>
      <c r="CW492" s="17"/>
      <c r="CX492" s="17"/>
      <c r="CY492" s="17"/>
      <c r="CZ492" s="17"/>
      <c r="DA492" s="17"/>
      <c r="DB492" s="17"/>
      <c r="DC492" s="17"/>
      <c r="DD492" s="17"/>
      <c r="DE492" s="17"/>
      <c r="DF492" s="17"/>
      <c r="DG492" s="17"/>
      <c r="DH492" s="17"/>
      <c r="DI492" s="17"/>
      <c r="DJ492" s="17"/>
      <c r="DK492" s="17"/>
      <c r="DL492" s="17"/>
      <c r="DM492" s="17"/>
      <c r="DN492" s="17"/>
      <c r="DO492" s="17"/>
      <c r="DP492" s="17"/>
      <c r="DQ492" s="17"/>
      <c r="DR492" s="17"/>
      <c r="DS492" s="17"/>
      <c r="DT492" s="17"/>
      <c r="DU492" s="17"/>
      <c r="DV492" s="17"/>
      <c r="DW492" s="17"/>
      <c r="DX492" s="17"/>
      <c r="DY492" s="17"/>
      <c r="DZ492" s="17"/>
      <c r="EA492" s="17"/>
      <c r="EB492" s="17"/>
      <c r="EC492" s="17"/>
      <c r="ED492" s="17"/>
      <c r="EE492" s="17"/>
      <c r="EF492" s="17"/>
      <c r="EG492" s="17"/>
      <c r="EH492" s="17"/>
      <c r="EI492" s="17"/>
      <c r="EJ492" s="17"/>
      <c r="EK492" s="17"/>
      <c r="EL492" s="17"/>
      <c r="EM492" s="17"/>
      <c r="EN492" s="17"/>
      <c r="EO492" s="17"/>
      <c r="EP492" s="17"/>
      <c r="EQ492" s="17"/>
      <c r="ER492" s="17"/>
      <c r="ES492" s="17"/>
      <c r="ET492" s="17"/>
      <c r="EU492" s="17"/>
      <c r="EV492" s="17"/>
      <c r="EW492" s="17"/>
      <c r="EX492" s="17"/>
      <c r="EY492" s="17"/>
      <c r="EZ492" s="17"/>
      <c r="FA492" s="17"/>
      <c r="FB492" s="17"/>
      <c r="FC492" s="17"/>
      <c r="FD492" s="17"/>
      <c r="FE492" s="17"/>
      <c r="FF492" s="17"/>
      <c r="FG492" s="17"/>
      <c r="FH492" s="17"/>
      <c r="FI492" s="17"/>
      <c r="FJ492" s="17"/>
      <c r="FK492" s="17"/>
      <c r="FL492" s="17"/>
      <c r="FM492" s="17"/>
      <c r="FN492" s="17"/>
      <c r="FO492" s="17"/>
      <c r="FP492" s="17"/>
      <c r="FQ492" s="17"/>
      <c r="FR492" s="17"/>
      <c r="FS492" s="17"/>
      <c r="FT492" s="17"/>
      <c r="FU492" s="17"/>
      <c r="FV492" s="17"/>
      <c r="FW492" s="17"/>
      <c r="FX492" s="17"/>
      <c r="FY492" s="17"/>
      <c r="FZ492" s="17"/>
      <c r="GA492" s="17"/>
      <c r="GB492" s="17"/>
      <c r="GC492" s="17"/>
      <c r="GD492" s="17"/>
      <c r="GE492" s="17"/>
      <c r="GF492" s="17"/>
      <c r="GG492" s="17"/>
      <c r="GH492" s="17"/>
      <c r="GI492" s="17"/>
      <c r="GJ492" s="17"/>
      <c r="GK492" s="17"/>
      <c r="GL492" s="17"/>
      <c r="GM492" s="17"/>
      <c r="GN492" s="17"/>
    </row>
    <row r="493" spans="1:196" s="17" customFormat="1" x14ac:dyDescent="0.25">
      <c r="A493" s="114">
        <f>IF(F493&lt;&gt;"",1+MAX($A$7:A492),"")</f>
        <v>377</v>
      </c>
      <c r="B493" s="239"/>
      <c r="C493" s="67"/>
      <c r="D493" s="67"/>
      <c r="E493" s="98" t="s">
        <v>489</v>
      </c>
      <c r="F493" s="68">
        <v>15</v>
      </c>
      <c r="G493" s="65"/>
      <c r="H493" s="68" t="s">
        <v>40</v>
      </c>
      <c r="I493" s="69">
        <v>0</v>
      </c>
      <c r="J493" s="70">
        <f t="shared" si="240"/>
        <v>15</v>
      </c>
      <c r="K493" s="71"/>
      <c r="L493" s="71">
        <f t="shared" si="241"/>
        <v>0</v>
      </c>
      <c r="M493" s="71"/>
      <c r="N493" s="41">
        <f t="shared" si="242"/>
        <v>0</v>
      </c>
      <c r="O493" s="71"/>
      <c r="P493" s="71">
        <f t="shared" si="243"/>
        <v>0</v>
      </c>
      <c r="Q493" s="72">
        <f t="shared" si="244"/>
        <v>0</v>
      </c>
      <c r="R493" s="73"/>
      <c r="S493" s="65"/>
      <c r="T493" s="65"/>
      <c r="U493" s="65"/>
      <c r="V493" s="65"/>
      <c r="W493" s="65"/>
      <c r="X493" s="65"/>
      <c r="Y493" s="65"/>
      <c r="Z493" s="65"/>
      <c r="AA493" s="65"/>
      <c r="AB493" s="65"/>
      <c r="AC493" s="65"/>
      <c r="AD493" s="65"/>
      <c r="AE493" s="65"/>
      <c r="AF493" s="65"/>
      <c r="AG493" s="65"/>
    </row>
    <row r="494" spans="1:196" s="81" customFormat="1" x14ac:dyDescent="0.25">
      <c r="A494" s="114">
        <f>IF(F494&lt;&gt;"",1+MAX($A$7:A493),"")</f>
        <v>378</v>
      </c>
      <c r="B494" s="239"/>
      <c r="C494" s="75"/>
      <c r="D494" s="75"/>
      <c r="E494" s="98" t="s">
        <v>490</v>
      </c>
      <c r="F494" s="68">
        <v>34</v>
      </c>
      <c r="G494" s="65"/>
      <c r="H494" s="68" t="s">
        <v>40</v>
      </c>
      <c r="I494" s="69">
        <v>0</v>
      </c>
      <c r="J494" s="70">
        <f t="shared" si="240"/>
        <v>34</v>
      </c>
      <c r="K494" s="71"/>
      <c r="L494" s="71">
        <f t="shared" si="241"/>
        <v>0</v>
      </c>
      <c r="M494" s="71"/>
      <c r="N494" s="41">
        <f t="shared" si="242"/>
        <v>0</v>
      </c>
      <c r="O494" s="71"/>
      <c r="P494" s="71">
        <f t="shared" si="243"/>
        <v>0</v>
      </c>
      <c r="Q494" s="72">
        <f t="shared" si="244"/>
        <v>0</v>
      </c>
      <c r="R494" s="73"/>
      <c r="S494" s="65"/>
      <c r="T494" s="65"/>
      <c r="U494" s="65"/>
      <c r="V494" s="65"/>
      <c r="W494" s="65"/>
      <c r="X494" s="65"/>
      <c r="Y494" s="65"/>
      <c r="Z494" s="65"/>
      <c r="AA494" s="65"/>
      <c r="AB494" s="65"/>
      <c r="AC494" s="65"/>
      <c r="AD494" s="65"/>
      <c r="AE494" s="65"/>
      <c r="AF494" s="65"/>
      <c r="AG494" s="65"/>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c r="BD494" s="17"/>
      <c r="BE494" s="17"/>
      <c r="BF494" s="17"/>
      <c r="BG494" s="17"/>
      <c r="BH494" s="17"/>
      <c r="BI494" s="17"/>
      <c r="BJ494" s="17"/>
      <c r="BK494" s="17"/>
      <c r="BL494" s="17"/>
      <c r="BM494" s="17"/>
      <c r="BN494" s="17"/>
      <c r="BO494" s="17"/>
      <c r="BP494" s="17"/>
      <c r="BQ494" s="17"/>
      <c r="BR494" s="17"/>
      <c r="BS494" s="17"/>
      <c r="BT494" s="17"/>
      <c r="BU494" s="17"/>
      <c r="BV494" s="17"/>
      <c r="BW494" s="17"/>
      <c r="BX494" s="17"/>
      <c r="BY494" s="17"/>
      <c r="BZ494" s="17"/>
      <c r="CA494" s="17"/>
      <c r="CB494" s="17"/>
      <c r="CC494" s="17"/>
      <c r="CD494" s="17"/>
      <c r="CE494" s="17"/>
      <c r="CF494" s="17"/>
      <c r="CG494" s="17"/>
      <c r="CH494" s="17"/>
      <c r="CI494" s="17"/>
      <c r="CJ494" s="17"/>
      <c r="CK494" s="17"/>
      <c r="CL494" s="17"/>
      <c r="CM494" s="17"/>
      <c r="CN494" s="17"/>
      <c r="CO494" s="17"/>
      <c r="CP494" s="17"/>
      <c r="CQ494" s="17"/>
      <c r="CR494" s="17"/>
      <c r="CS494" s="17"/>
      <c r="CT494" s="17"/>
      <c r="CU494" s="17"/>
      <c r="CV494" s="17"/>
      <c r="CW494" s="17"/>
      <c r="CX494" s="17"/>
      <c r="CY494" s="17"/>
      <c r="CZ494" s="17"/>
      <c r="DA494" s="17"/>
      <c r="DB494" s="17"/>
      <c r="DC494" s="17"/>
      <c r="DD494" s="17"/>
      <c r="DE494" s="17"/>
      <c r="DF494" s="17"/>
      <c r="DG494" s="17"/>
      <c r="DH494" s="17"/>
      <c r="DI494" s="17"/>
      <c r="DJ494" s="17"/>
      <c r="DK494" s="17"/>
      <c r="DL494" s="17"/>
      <c r="DM494" s="17"/>
      <c r="DN494" s="17"/>
      <c r="DO494" s="17"/>
      <c r="DP494" s="17"/>
      <c r="DQ494" s="17"/>
      <c r="DR494" s="17"/>
      <c r="DS494" s="17"/>
      <c r="DT494" s="17"/>
      <c r="DU494" s="17"/>
      <c r="DV494" s="17"/>
      <c r="DW494" s="17"/>
      <c r="DX494" s="17"/>
      <c r="DY494" s="17"/>
      <c r="DZ494" s="17"/>
      <c r="EA494" s="17"/>
      <c r="EB494" s="17"/>
      <c r="EC494" s="17"/>
      <c r="ED494" s="17"/>
      <c r="EE494" s="17"/>
      <c r="EF494" s="17"/>
      <c r="EG494" s="17"/>
      <c r="EH494" s="17"/>
      <c r="EI494" s="17"/>
      <c r="EJ494" s="17"/>
      <c r="EK494" s="17"/>
      <c r="EL494" s="17"/>
      <c r="EM494" s="17"/>
      <c r="EN494" s="17"/>
      <c r="EO494" s="17"/>
      <c r="EP494" s="17"/>
      <c r="EQ494" s="17"/>
      <c r="ER494" s="17"/>
      <c r="ES494" s="17"/>
      <c r="ET494" s="17"/>
      <c r="EU494" s="17"/>
      <c r="EV494" s="17"/>
      <c r="EW494" s="17"/>
      <c r="EX494" s="17"/>
      <c r="EY494" s="17"/>
      <c r="EZ494" s="17"/>
      <c r="FA494" s="17"/>
      <c r="FB494" s="17"/>
      <c r="FC494" s="17"/>
      <c r="FD494" s="17"/>
      <c r="FE494" s="17"/>
      <c r="FF494" s="17"/>
      <c r="FG494" s="17"/>
      <c r="FH494" s="17"/>
      <c r="FI494" s="17"/>
      <c r="FJ494" s="17"/>
      <c r="FK494" s="17"/>
      <c r="FL494" s="17"/>
      <c r="FM494" s="17"/>
      <c r="FN494" s="17"/>
      <c r="FO494" s="17"/>
      <c r="FP494" s="17"/>
      <c r="FQ494" s="17"/>
      <c r="FR494" s="17"/>
      <c r="FS494" s="17"/>
      <c r="FT494" s="17"/>
      <c r="FU494" s="17"/>
      <c r="FV494" s="17"/>
      <c r="FW494" s="17"/>
      <c r="FX494" s="17"/>
      <c r="FY494" s="17"/>
      <c r="FZ494" s="17"/>
      <c r="GA494" s="17"/>
      <c r="GB494" s="17"/>
      <c r="GC494" s="17"/>
      <c r="GD494" s="17"/>
      <c r="GE494" s="17"/>
      <c r="GF494" s="17"/>
      <c r="GG494" s="17"/>
      <c r="GH494" s="17"/>
      <c r="GI494" s="17"/>
      <c r="GJ494" s="17"/>
      <c r="GK494" s="17"/>
      <c r="GL494" s="17"/>
      <c r="GM494" s="17"/>
      <c r="GN494" s="17"/>
    </row>
    <row r="495" spans="1:196" s="81" customFormat="1" x14ac:dyDescent="0.25">
      <c r="A495" s="114">
        <f>IF(F495&lt;&gt;"",1+MAX($A$7:A494),"")</f>
        <v>379</v>
      </c>
      <c r="B495" s="239"/>
      <c r="C495" s="75"/>
      <c r="D495" s="75"/>
      <c r="E495" s="98" t="s">
        <v>491</v>
      </c>
      <c r="F495" s="68">
        <v>82</v>
      </c>
      <c r="G495" s="65"/>
      <c r="H495" s="68" t="s">
        <v>40</v>
      </c>
      <c r="I495" s="69">
        <v>0</v>
      </c>
      <c r="J495" s="70">
        <f t="shared" si="240"/>
        <v>82</v>
      </c>
      <c r="K495" s="71"/>
      <c r="L495" s="71">
        <f t="shared" si="241"/>
        <v>0</v>
      </c>
      <c r="M495" s="71"/>
      <c r="N495" s="41">
        <f t="shared" si="242"/>
        <v>0</v>
      </c>
      <c r="O495" s="71"/>
      <c r="P495" s="71">
        <f t="shared" si="243"/>
        <v>0</v>
      </c>
      <c r="Q495" s="72">
        <f t="shared" si="244"/>
        <v>0</v>
      </c>
      <c r="R495" s="73"/>
      <c r="S495" s="65"/>
      <c r="T495" s="65"/>
      <c r="U495" s="65"/>
      <c r="V495" s="65"/>
      <c r="W495" s="65"/>
      <c r="X495" s="65"/>
      <c r="Y495" s="65"/>
      <c r="Z495" s="65"/>
      <c r="AA495" s="65"/>
      <c r="AB495" s="65"/>
      <c r="AC495" s="65"/>
      <c r="AD495" s="65"/>
      <c r="AE495" s="65"/>
      <c r="AF495" s="65"/>
      <c r="AG495" s="65"/>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c r="BD495" s="17"/>
      <c r="BE495" s="17"/>
      <c r="BF495" s="17"/>
      <c r="BG495" s="17"/>
      <c r="BH495" s="17"/>
      <c r="BI495" s="17"/>
      <c r="BJ495" s="17"/>
      <c r="BK495" s="17"/>
      <c r="BL495" s="17"/>
      <c r="BM495" s="17"/>
      <c r="BN495" s="17"/>
      <c r="BO495" s="17"/>
      <c r="BP495" s="17"/>
      <c r="BQ495" s="17"/>
      <c r="BR495" s="17"/>
      <c r="BS495" s="17"/>
      <c r="BT495" s="17"/>
      <c r="BU495" s="17"/>
      <c r="BV495" s="17"/>
      <c r="BW495" s="17"/>
      <c r="BX495" s="17"/>
      <c r="BY495" s="17"/>
      <c r="BZ495" s="17"/>
      <c r="CA495" s="17"/>
      <c r="CB495" s="17"/>
      <c r="CC495" s="17"/>
      <c r="CD495" s="17"/>
      <c r="CE495" s="17"/>
      <c r="CF495" s="17"/>
      <c r="CG495" s="17"/>
      <c r="CH495" s="17"/>
      <c r="CI495" s="17"/>
      <c r="CJ495" s="17"/>
      <c r="CK495" s="17"/>
      <c r="CL495" s="17"/>
      <c r="CM495" s="17"/>
      <c r="CN495" s="17"/>
      <c r="CO495" s="17"/>
      <c r="CP495" s="17"/>
      <c r="CQ495" s="17"/>
      <c r="CR495" s="17"/>
      <c r="CS495" s="17"/>
      <c r="CT495" s="17"/>
      <c r="CU495" s="17"/>
      <c r="CV495" s="17"/>
      <c r="CW495" s="17"/>
      <c r="CX495" s="17"/>
      <c r="CY495" s="17"/>
      <c r="CZ495" s="17"/>
      <c r="DA495" s="17"/>
      <c r="DB495" s="17"/>
      <c r="DC495" s="17"/>
      <c r="DD495" s="17"/>
      <c r="DE495" s="17"/>
      <c r="DF495" s="17"/>
      <c r="DG495" s="17"/>
      <c r="DH495" s="17"/>
      <c r="DI495" s="17"/>
      <c r="DJ495" s="17"/>
      <c r="DK495" s="17"/>
      <c r="DL495" s="17"/>
      <c r="DM495" s="17"/>
      <c r="DN495" s="17"/>
      <c r="DO495" s="17"/>
      <c r="DP495" s="17"/>
      <c r="DQ495" s="17"/>
      <c r="DR495" s="17"/>
      <c r="DS495" s="17"/>
      <c r="DT495" s="17"/>
      <c r="DU495" s="17"/>
      <c r="DV495" s="17"/>
      <c r="DW495" s="17"/>
      <c r="DX495" s="17"/>
      <c r="DY495" s="17"/>
      <c r="DZ495" s="17"/>
      <c r="EA495" s="17"/>
      <c r="EB495" s="17"/>
      <c r="EC495" s="17"/>
      <c r="ED495" s="17"/>
      <c r="EE495" s="17"/>
      <c r="EF495" s="17"/>
      <c r="EG495" s="17"/>
      <c r="EH495" s="17"/>
      <c r="EI495" s="17"/>
      <c r="EJ495" s="17"/>
      <c r="EK495" s="17"/>
      <c r="EL495" s="17"/>
      <c r="EM495" s="17"/>
      <c r="EN495" s="17"/>
      <c r="EO495" s="17"/>
      <c r="EP495" s="17"/>
      <c r="EQ495" s="17"/>
      <c r="ER495" s="17"/>
      <c r="ES495" s="17"/>
      <c r="ET495" s="17"/>
      <c r="EU495" s="17"/>
      <c r="EV495" s="17"/>
      <c r="EW495" s="17"/>
      <c r="EX495" s="17"/>
      <c r="EY495" s="17"/>
      <c r="EZ495" s="17"/>
      <c r="FA495" s="17"/>
      <c r="FB495" s="17"/>
      <c r="FC495" s="17"/>
      <c r="FD495" s="17"/>
      <c r="FE495" s="17"/>
      <c r="FF495" s="17"/>
      <c r="FG495" s="17"/>
      <c r="FH495" s="17"/>
      <c r="FI495" s="17"/>
      <c r="FJ495" s="17"/>
      <c r="FK495" s="17"/>
      <c r="FL495" s="17"/>
      <c r="FM495" s="17"/>
      <c r="FN495" s="17"/>
      <c r="FO495" s="17"/>
      <c r="FP495" s="17"/>
      <c r="FQ495" s="17"/>
      <c r="FR495" s="17"/>
      <c r="FS495" s="17"/>
      <c r="FT495" s="17"/>
      <c r="FU495" s="17"/>
      <c r="FV495" s="17"/>
      <c r="FW495" s="17"/>
      <c r="FX495" s="17"/>
      <c r="FY495" s="17"/>
      <c r="FZ495" s="17"/>
      <c r="GA495" s="17"/>
      <c r="GB495" s="17"/>
      <c r="GC495" s="17"/>
      <c r="GD495" s="17"/>
      <c r="GE495" s="17"/>
      <c r="GF495" s="17"/>
      <c r="GG495" s="17"/>
      <c r="GH495" s="17"/>
      <c r="GI495" s="17"/>
      <c r="GJ495" s="17"/>
      <c r="GK495" s="17"/>
      <c r="GL495" s="17"/>
      <c r="GM495" s="17"/>
      <c r="GN495" s="17"/>
    </row>
    <row r="496" spans="1:196" s="81" customFormat="1" x14ac:dyDescent="0.25">
      <c r="A496" s="114">
        <f>IF(F496&lt;&gt;"",1+MAX($A$7:A495),"")</f>
        <v>380</v>
      </c>
      <c r="B496" s="239"/>
      <c r="C496" s="75"/>
      <c r="D496" s="75"/>
      <c r="E496" s="98" t="s">
        <v>492</v>
      </c>
      <c r="F496" s="68">
        <v>9</v>
      </c>
      <c r="G496" s="83"/>
      <c r="H496" s="68" t="s">
        <v>40</v>
      </c>
      <c r="I496" s="69">
        <v>0</v>
      </c>
      <c r="J496" s="70">
        <f t="shared" si="240"/>
        <v>9</v>
      </c>
      <c r="K496" s="71"/>
      <c r="L496" s="71">
        <f t="shared" si="241"/>
        <v>0</v>
      </c>
      <c r="M496" s="71"/>
      <c r="N496" s="41">
        <f t="shared" si="242"/>
        <v>0</v>
      </c>
      <c r="O496" s="71"/>
      <c r="P496" s="71">
        <f t="shared" si="243"/>
        <v>0</v>
      </c>
      <c r="Q496" s="72">
        <f t="shared" si="244"/>
        <v>0</v>
      </c>
      <c r="R496" s="73"/>
      <c r="S496" s="82"/>
      <c r="T496" s="83"/>
      <c r="U496" s="83"/>
      <c r="V496" s="84"/>
      <c r="W496" s="85"/>
      <c r="X496" s="86"/>
      <c r="Y496" s="86"/>
      <c r="Z496" s="86"/>
      <c r="AA496" s="86"/>
      <c r="AB496" s="87"/>
      <c r="AC496" s="88"/>
      <c r="AD496" s="65"/>
      <c r="AE496" s="65"/>
      <c r="AF496" s="65"/>
      <c r="AG496" s="65"/>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c r="BD496" s="17"/>
      <c r="BE496" s="17"/>
      <c r="BF496" s="17"/>
      <c r="BG496" s="17"/>
      <c r="BH496" s="17"/>
      <c r="BI496" s="17"/>
      <c r="BJ496" s="17"/>
      <c r="BK496" s="17"/>
      <c r="BL496" s="17"/>
      <c r="BM496" s="17"/>
      <c r="BN496" s="17"/>
      <c r="BO496" s="17"/>
      <c r="BP496" s="17"/>
      <c r="BQ496" s="17"/>
      <c r="BR496" s="17"/>
      <c r="BS496" s="17"/>
      <c r="BT496" s="17"/>
      <c r="BU496" s="17"/>
      <c r="BV496" s="17"/>
      <c r="BW496" s="17"/>
      <c r="BX496" s="17"/>
      <c r="BY496" s="17"/>
      <c r="BZ496" s="17"/>
      <c r="CA496" s="17"/>
      <c r="CB496" s="17"/>
      <c r="CC496" s="17"/>
      <c r="CD496" s="17"/>
      <c r="CE496" s="17"/>
      <c r="CF496" s="17"/>
      <c r="CG496" s="17"/>
      <c r="CH496" s="17"/>
      <c r="CI496" s="17"/>
      <c r="CJ496" s="17"/>
      <c r="CK496" s="17"/>
      <c r="CL496" s="17"/>
      <c r="CM496" s="17"/>
      <c r="CN496" s="17"/>
      <c r="CO496" s="17"/>
      <c r="CP496" s="17"/>
      <c r="CQ496" s="17"/>
      <c r="CR496" s="17"/>
      <c r="CS496" s="17"/>
      <c r="CT496" s="17"/>
      <c r="CU496" s="17"/>
      <c r="CV496" s="17"/>
      <c r="CW496" s="17"/>
      <c r="CX496" s="17"/>
      <c r="CY496" s="17"/>
      <c r="CZ496" s="17"/>
      <c r="DA496" s="17"/>
      <c r="DB496" s="17"/>
      <c r="DC496" s="17"/>
      <c r="DD496" s="17"/>
      <c r="DE496" s="17"/>
      <c r="DF496" s="17"/>
      <c r="DG496" s="17"/>
      <c r="DH496" s="17"/>
      <c r="DI496" s="17"/>
      <c r="DJ496" s="17"/>
      <c r="DK496" s="17"/>
      <c r="DL496" s="17"/>
      <c r="DM496" s="17"/>
      <c r="DN496" s="17"/>
      <c r="DO496" s="17"/>
      <c r="DP496" s="17"/>
      <c r="DQ496" s="17"/>
      <c r="DR496" s="17"/>
      <c r="DS496" s="17"/>
      <c r="DT496" s="17"/>
      <c r="DU496" s="17"/>
      <c r="DV496" s="17"/>
      <c r="DW496" s="17"/>
      <c r="DX496" s="17"/>
      <c r="DY496" s="17"/>
      <c r="DZ496" s="17"/>
      <c r="EA496" s="17"/>
      <c r="EB496" s="17"/>
      <c r="EC496" s="17"/>
      <c r="ED496" s="17"/>
      <c r="EE496" s="17"/>
      <c r="EF496" s="17"/>
      <c r="EG496" s="17"/>
      <c r="EH496" s="17"/>
      <c r="EI496" s="17"/>
      <c r="EJ496" s="17"/>
      <c r="EK496" s="17"/>
      <c r="EL496" s="17"/>
      <c r="EM496" s="17"/>
      <c r="EN496" s="17"/>
      <c r="EO496" s="17"/>
      <c r="EP496" s="17"/>
      <c r="EQ496" s="17"/>
      <c r="ER496" s="17"/>
      <c r="ES496" s="17"/>
      <c r="ET496" s="17"/>
      <c r="EU496" s="17"/>
      <c r="EV496" s="17"/>
      <c r="EW496" s="17"/>
      <c r="EX496" s="17"/>
      <c r="EY496" s="17"/>
      <c r="EZ496" s="17"/>
      <c r="FA496" s="17"/>
      <c r="FB496" s="17"/>
      <c r="FC496" s="17"/>
      <c r="FD496" s="17"/>
      <c r="FE496" s="17"/>
      <c r="FF496" s="17"/>
      <c r="FG496" s="17"/>
      <c r="FH496" s="17"/>
      <c r="FI496" s="17"/>
      <c r="FJ496" s="17"/>
      <c r="FK496" s="17"/>
      <c r="FL496" s="17"/>
      <c r="FM496" s="17"/>
      <c r="FN496" s="17"/>
      <c r="FO496" s="17"/>
      <c r="FP496" s="17"/>
      <c r="FQ496" s="17"/>
      <c r="FR496" s="17"/>
      <c r="FS496" s="17"/>
      <c r="FT496" s="17"/>
      <c r="FU496" s="17"/>
      <c r="FV496" s="17"/>
      <c r="FW496" s="17"/>
      <c r="FX496" s="17"/>
      <c r="FY496" s="17"/>
      <c r="FZ496" s="17"/>
      <c r="GA496" s="17"/>
      <c r="GB496" s="17"/>
      <c r="GC496" s="17"/>
      <c r="GD496" s="17"/>
      <c r="GE496" s="17"/>
      <c r="GF496" s="17"/>
      <c r="GG496" s="17"/>
      <c r="GH496" s="17"/>
      <c r="GI496" s="17"/>
      <c r="GJ496" s="17"/>
      <c r="GK496" s="17"/>
      <c r="GL496" s="17"/>
      <c r="GM496" s="17"/>
      <c r="GN496" s="17"/>
    </row>
    <row r="497" spans="1:196" s="17" customFormat="1" x14ac:dyDescent="0.25">
      <c r="A497" s="114">
        <f>IF(F497&lt;&gt;"",1+MAX($A$7:A496),"")</f>
        <v>381</v>
      </c>
      <c r="B497" s="239"/>
      <c r="C497" s="67"/>
      <c r="D497" s="67"/>
      <c r="E497" s="98" t="s">
        <v>493</v>
      </c>
      <c r="F497" s="68">
        <v>11</v>
      </c>
      <c r="G497" s="65"/>
      <c r="H497" s="68" t="s">
        <v>40</v>
      </c>
      <c r="I497" s="69">
        <v>0</v>
      </c>
      <c r="J497" s="70">
        <f t="shared" si="240"/>
        <v>11</v>
      </c>
      <c r="K497" s="71"/>
      <c r="L497" s="71">
        <f t="shared" si="241"/>
        <v>0</v>
      </c>
      <c r="M497" s="71"/>
      <c r="N497" s="41">
        <f t="shared" si="242"/>
        <v>0</v>
      </c>
      <c r="O497" s="71"/>
      <c r="P497" s="71">
        <f t="shared" si="243"/>
        <v>0</v>
      </c>
      <c r="Q497" s="72">
        <f t="shared" si="244"/>
        <v>0</v>
      </c>
      <c r="R497" s="73"/>
      <c r="S497" s="65"/>
      <c r="T497" s="65"/>
      <c r="U497" s="65"/>
      <c r="V497" s="65"/>
      <c r="W497" s="65"/>
      <c r="X497" s="65"/>
      <c r="Y497" s="65"/>
      <c r="Z497" s="65"/>
      <c r="AA497" s="65"/>
      <c r="AB497" s="65"/>
      <c r="AC497" s="65"/>
      <c r="AD497" s="65"/>
      <c r="AE497" s="65"/>
      <c r="AF497" s="65"/>
      <c r="AG497" s="65"/>
    </row>
    <row r="498" spans="1:196" s="81" customFormat="1" x14ac:dyDescent="0.25">
      <c r="A498" s="114">
        <f>IF(F498&lt;&gt;"",1+MAX($A$7:A497),"")</f>
        <v>382</v>
      </c>
      <c r="B498" s="239"/>
      <c r="C498" s="75"/>
      <c r="D498" s="75"/>
      <c r="E498" s="98" t="s">
        <v>494</v>
      </c>
      <c r="F498" s="68">
        <v>26</v>
      </c>
      <c r="G498" s="65"/>
      <c r="H498" s="68" t="s">
        <v>40</v>
      </c>
      <c r="I498" s="69">
        <v>0</v>
      </c>
      <c r="J498" s="70">
        <f t="shared" si="240"/>
        <v>26</v>
      </c>
      <c r="K498" s="71"/>
      <c r="L498" s="71">
        <f t="shared" si="241"/>
        <v>0</v>
      </c>
      <c r="M498" s="71"/>
      <c r="N498" s="41">
        <f t="shared" si="242"/>
        <v>0</v>
      </c>
      <c r="O498" s="71"/>
      <c r="P498" s="71">
        <f t="shared" si="243"/>
        <v>0</v>
      </c>
      <c r="Q498" s="72">
        <f t="shared" si="244"/>
        <v>0</v>
      </c>
      <c r="R498" s="73"/>
      <c r="S498" s="65"/>
      <c r="T498" s="65"/>
      <c r="U498" s="65"/>
      <c r="V498" s="65"/>
      <c r="W498" s="65"/>
      <c r="X498" s="65"/>
      <c r="Y498" s="65"/>
      <c r="Z498" s="65"/>
      <c r="AA498" s="65"/>
      <c r="AB498" s="65"/>
      <c r="AC498" s="65"/>
      <c r="AD498" s="65"/>
      <c r="AE498" s="65"/>
      <c r="AF498" s="65"/>
      <c r="AG498" s="65"/>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17"/>
      <c r="BO498" s="17"/>
      <c r="BP498" s="17"/>
      <c r="BQ498" s="17"/>
      <c r="BR498" s="17"/>
      <c r="BS498" s="17"/>
      <c r="BT498" s="17"/>
      <c r="BU498" s="17"/>
      <c r="BV498" s="17"/>
      <c r="BW498" s="17"/>
      <c r="BX498" s="17"/>
      <c r="BY498" s="17"/>
      <c r="BZ498" s="17"/>
      <c r="CA498" s="17"/>
      <c r="CB498" s="17"/>
      <c r="CC498" s="17"/>
      <c r="CD498" s="17"/>
      <c r="CE498" s="17"/>
      <c r="CF498" s="17"/>
      <c r="CG498" s="17"/>
      <c r="CH498" s="17"/>
      <c r="CI498" s="17"/>
      <c r="CJ498" s="17"/>
      <c r="CK498" s="17"/>
      <c r="CL498" s="17"/>
      <c r="CM498" s="17"/>
      <c r="CN498" s="17"/>
      <c r="CO498" s="17"/>
      <c r="CP498" s="17"/>
      <c r="CQ498" s="17"/>
      <c r="CR498" s="17"/>
      <c r="CS498" s="17"/>
      <c r="CT498" s="17"/>
      <c r="CU498" s="17"/>
      <c r="CV498" s="17"/>
      <c r="CW498" s="17"/>
      <c r="CX498" s="17"/>
      <c r="CY498" s="17"/>
      <c r="CZ498" s="17"/>
      <c r="DA498" s="17"/>
      <c r="DB498" s="17"/>
      <c r="DC498" s="17"/>
      <c r="DD498" s="17"/>
      <c r="DE498" s="17"/>
      <c r="DF498" s="17"/>
      <c r="DG498" s="17"/>
      <c r="DH498" s="17"/>
      <c r="DI498" s="17"/>
      <c r="DJ498" s="17"/>
      <c r="DK498" s="17"/>
      <c r="DL498" s="17"/>
      <c r="DM498" s="17"/>
      <c r="DN498" s="17"/>
      <c r="DO498" s="17"/>
      <c r="DP498" s="17"/>
      <c r="DQ498" s="17"/>
      <c r="DR498" s="17"/>
      <c r="DS498" s="17"/>
      <c r="DT498" s="17"/>
      <c r="DU498" s="17"/>
      <c r="DV498" s="17"/>
      <c r="DW498" s="17"/>
      <c r="DX498" s="17"/>
      <c r="DY498" s="17"/>
      <c r="DZ498" s="17"/>
      <c r="EA498" s="17"/>
      <c r="EB498" s="17"/>
      <c r="EC498" s="17"/>
      <c r="ED498" s="17"/>
      <c r="EE498" s="17"/>
      <c r="EF498" s="17"/>
      <c r="EG498" s="17"/>
      <c r="EH498" s="17"/>
      <c r="EI498" s="17"/>
      <c r="EJ498" s="17"/>
      <c r="EK498" s="17"/>
      <c r="EL498" s="17"/>
      <c r="EM498" s="17"/>
      <c r="EN498" s="17"/>
      <c r="EO498" s="17"/>
      <c r="EP498" s="17"/>
      <c r="EQ498" s="17"/>
      <c r="ER498" s="17"/>
      <c r="ES498" s="17"/>
      <c r="ET498" s="17"/>
      <c r="EU498" s="17"/>
      <c r="EV498" s="17"/>
      <c r="EW498" s="17"/>
      <c r="EX498" s="17"/>
      <c r="EY498" s="17"/>
      <c r="EZ498" s="17"/>
      <c r="FA498" s="17"/>
      <c r="FB498" s="17"/>
      <c r="FC498" s="17"/>
      <c r="FD498" s="17"/>
      <c r="FE498" s="17"/>
      <c r="FF498" s="17"/>
      <c r="FG498" s="17"/>
      <c r="FH498" s="17"/>
      <c r="FI498" s="17"/>
      <c r="FJ498" s="17"/>
      <c r="FK498" s="17"/>
      <c r="FL498" s="17"/>
      <c r="FM498" s="17"/>
      <c r="FN498" s="17"/>
      <c r="FO498" s="17"/>
      <c r="FP498" s="17"/>
      <c r="FQ498" s="17"/>
      <c r="FR498" s="17"/>
      <c r="FS498" s="17"/>
      <c r="FT498" s="17"/>
      <c r="FU498" s="17"/>
      <c r="FV498" s="17"/>
      <c r="FW498" s="17"/>
      <c r="FX498" s="17"/>
      <c r="FY498" s="17"/>
      <c r="FZ498" s="17"/>
      <c r="GA498" s="17"/>
      <c r="GB498" s="17"/>
      <c r="GC498" s="17"/>
      <c r="GD498" s="17"/>
      <c r="GE498" s="17"/>
      <c r="GF498" s="17"/>
      <c r="GG498" s="17"/>
      <c r="GH498" s="17"/>
      <c r="GI498" s="17"/>
      <c r="GJ498" s="17"/>
      <c r="GK498" s="17"/>
      <c r="GL498" s="17"/>
      <c r="GM498" s="17"/>
      <c r="GN498" s="17"/>
    </row>
    <row r="499" spans="1:196" s="81" customFormat="1" x14ac:dyDescent="0.25">
      <c r="A499" s="114">
        <f>IF(F499&lt;&gt;"",1+MAX($A$7:A498),"")</f>
        <v>383</v>
      </c>
      <c r="B499" s="240"/>
      <c r="C499" s="75"/>
      <c r="D499" s="75"/>
      <c r="E499" s="98" t="s">
        <v>495</v>
      </c>
      <c r="F499" s="68">
        <v>13</v>
      </c>
      <c r="G499" s="65"/>
      <c r="H499" s="68" t="s">
        <v>40</v>
      </c>
      <c r="I499" s="69">
        <v>0</v>
      </c>
      <c r="J499" s="70">
        <f t="shared" si="240"/>
        <v>13</v>
      </c>
      <c r="K499" s="71"/>
      <c r="L499" s="71">
        <f t="shared" si="241"/>
        <v>0</v>
      </c>
      <c r="M499" s="71"/>
      <c r="N499" s="41">
        <f t="shared" si="242"/>
        <v>0</v>
      </c>
      <c r="O499" s="71"/>
      <c r="P499" s="71">
        <f t="shared" si="243"/>
        <v>0</v>
      </c>
      <c r="Q499" s="72">
        <f t="shared" si="244"/>
        <v>0</v>
      </c>
      <c r="R499" s="73"/>
      <c r="S499" s="65"/>
      <c r="T499" s="65"/>
      <c r="U499" s="65"/>
      <c r="V499" s="65"/>
      <c r="W499" s="65"/>
      <c r="X499" s="65"/>
      <c r="Y499" s="65"/>
      <c r="Z499" s="65"/>
      <c r="AA499" s="65"/>
      <c r="AB499" s="65"/>
      <c r="AC499" s="65"/>
      <c r="AD499" s="65"/>
      <c r="AE499" s="65"/>
      <c r="AF499" s="65"/>
      <c r="AG499" s="65"/>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c r="BD499" s="17"/>
      <c r="BE499" s="17"/>
      <c r="BF499" s="17"/>
      <c r="BG499" s="17"/>
      <c r="BH499" s="17"/>
      <c r="BI499" s="17"/>
      <c r="BJ499" s="17"/>
      <c r="BK499" s="17"/>
      <c r="BL499" s="17"/>
      <c r="BM499" s="17"/>
      <c r="BN499" s="17"/>
      <c r="BO499" s="17"/>
      <c r="BP499" s="17"/>
      <c r="BQ499" s="17"/>
      <c r="BR499" s="17"/>
      <c r="BS499" s="17"/>
      <c r="BT499" s="17"/>
      <c r="BU499" s="17"/>
      <c r="BV499" s="17"/>
      <c r="BW499" s="17"/>
      <c r="BX499" s="17"/>
      <c r="BY499" s="17"/>
      <c r="BZ499" s="17"/>
      <c r="CA499" s="17"/>
      <c r="CB499" s="17"/>
      <c r="CC499" s="17"/>
      <c r="CD499" s="17"/>
      <c r="CE499" s="17"/>
      <c r="CF499" s="17"/>
      <c r="CG499" s="17"/>
      <c r="CH499" s="17"/>
      <c r="CI499" s="17"/>
      <c r="CJ499" s="17"/>
      <c r="CK499" s="17"/>
      <c r="CL499" s="17"/>
      <c r="CM499" s="17"/>
      <c r="CN499" s="17"/>
      <c r="CO499" s="17"/>
      <c r="CP499" s="17"/>
      <c r="CQ499" s="17"/>
      <c r="CR499" s="17"/>
      <c r="CS499" s="17"/>
      <c r="CT499" s="17"/>
      <c r="CU499" s="17"/>
      <c r="CV499" s="17"/>
      <c r="CW499" s="17"/>
      <c r="CX499" s="17"/>
      <c r="CY499" s="17"/>
      <c r="CZ499" s="17"/>
      <c r="DA499" s="17"/>
      <c r="DB499" s="17"/>
      <c r="DC499" s="17"/>
      <c r="DD499" s="17"/>
      <c r="DE499" s="17"/>
      <c r="DF499" s="17"/>
      <c r="DG499" s="17"/>
      <c r="DH499" s="17"/>
      <c r="DI499" s="17"/>
      <c r="DJ499" s="17"/>
      <c r="DK499" s="17"/>
      <c r="DL499" s="17"/>
      <c r="DM499" s="17"/>
      <c r="DN499" s="17"/>
      <c r="DO499" s="17"/>
      <c r="DP499" s="17"/>
      <c r="DQ499" s="17"/>
      <c r="DR499" s="17"/>
      <c r="DS499" s="17"/>
      <c r="DT499" s="17"/>
      <c r="DU499" s="17"/>
      <c r="DV499" s="17"/>
      <c r="DW499" s="17"/>
      <c r="DX499" s="17"/>
      <c r="DY499" s="17"/>
      <c r="DZ499" s="17"/>
      <c r="EA499" s="17"/>
      <c r="EB499" s="17"/>
      <c r="EC499" s="17"/>
      <c r="ED499" s="17"/>
      <c r="EE499" s="17"/>
      <c r="EF499" s="17"/>
      <c r="EG499" s="17"/>
      <c r="EH499" s="17"/>
      <c r="EI499" s="17"/>
      <c r="EJ499" s="17"/>
      <c r="EK499" s="17"/>
      <c r="EL499" s="17"/>
      <c r="EM499" s="17"/>
      <c r="EN499" s="17"/>
      <c r="EO499" s="17"/>
      <c r="EP499" s="17"/>
      <c r="EQ499" s="17"/>
      <c r="ER499" s="17"/>
      <c r="ES499" s="17"/>
      <c r="ET499" s="17"/>
      <c r="EU499" s="17"/>
      <c r="EV499" s="17"/>
      <c r="EW499" s="17"/>
      <c r="EX499" s="17"/>
      <c r="EY499" s="17"/>
      <c r="EZ499" s="17"/>
      <c r="FA499" s="17"/>
      <c r="FB499" s="17"/>
      <c r="FC499" s="17"/>
      <c r="FD499" s="17"/>
      <c r="FE499" s="17"/>
      <c r="FF499" s="17"/>
      <c r="FG499" s="17"/>
      <c r="FH499" s="17"/>
      <c r="FI499" s="17"/>
      <c r="FJ499" s="17"/>
      <c r="FK499" s="17"/>
      <c r="FL499" s="17"/>
      <c r="FM499" s="17"/>
      <c r="FN499" s="17"/>
      <c r="FO499" s="17"/>
      <c r="FP499" s="17"/>
      <c r="FQ499" s="17"/>
      <c r="FR499" s="17"/>
      <c r="FS499" s="17"/>
      <c r="FT499" s="17"/>
      <c r="FU499" s="17"/>
      <c r="FV499" s="17"/>
      <c r="FW499" s="17"/>
      <c r="FX499" s="17"/>
      <c r="FY499" s="17"/>
      <c r="FZ499" s="17"/>
      <c r="GA499" s="17"/>
      <c r="GB499" s="17"/>
      <c r="GC499" s="17"/>
      <c r="GD499" s="17"/>
      <c r="GE499" s="17"/>
      <c r="GF499" s="17"/>
      <c r="GG499" s="17"/>
      <c r="GH499" s="17"/>
      <c r="GI499" s="17"/>
      <c r="GJ499" s="17"/>
      <c r="GK499" s="17"/>
      <c r="GL499" s="17"/>
      <c r="GM499" s="17"/>
      <c r="GN499" s="17"/>
    </row>
    <row r="500" spans="1:196" s="81" customFormat="1" x14ac:dyDescent="0.25">
      <c r="A500" s="114" t="str">
        <f>IF(F500&lt;&gt;"",1+MAX($A$7:A499),"")</f>
        <v/>
      </c>
      <c r="B500" s="177"/>
      <c r="C500" s="75"/>
      <c r="D500" s="75"/>
      <c r="E500" s="97" t="s">
        <v>239</v>
      </c>
      <c r="F500" s="68"/>
      <c r="G500" s="83"/>
      <c r="H500" s="68"/>
      <c r="I500" s="69"/>
      <c r="J500" s="70"/>
      <c r="K500" s="71"/>
      <c r="L500" s="71"/>
      <c r="M500" s="71"/>
      <c r="N500" s="41"/>
      <c r="O500" s="71"/>
      <c r="P500" s="71"/>
      <c r="Q500" s="72"/>
      <c r="R500" s="73"/>
      <c r="S500" s="82"/>
      <c r="T500" s="83"/>
      <c r="U500" s="83"/>
      <c r="V500" s="84"/>
      <c r="W500" s="85"/>
      <c r="X500" s="86"/>
      <c r="Y500" s="86"/>
      <c r="Z500" s="86"/>
      <c r="AA500" s="86"/>
      <c r="AB500" s="87"/>
      <c r="AC500" s="88"/>
      <c r="AD500" s="65"/>
      <c r="AE500" s="65"/>
      <c r="AF500" s="65"/>
      <c r="AG500" s="65"/>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c r="BQ500" s="17"/>
      <c r="BR500" s="17"/>
      <c r="BS500" s="17"/>
      <c r="BT500" s="17"/>
      <c r="BU500" s="17"/>
      <c r="BV500" s="17"/>
      <c r="BW500" s="17"/>
      <c r="BX500" s="17"/>
      <c r="BY500" s="17"/>
      <c r="BZ500" s="17"/>
      <c r="CA500" s="17"/>
      <c r="CB500" s="17"/>
      <c r="CC500" s="17"/>
      <c r="CD500" s="17"/>
      <c r="CE500" s="17"/>
      <c r="CF500" s="17"/>
      <c r="CG500" s="17"/>
      <c r="CH500" s="17"/>
      <c r="CI500" s="17"/>
      <c r="CJ500" s="17"/>
      <c r="CK500" s="17"/>
      <c r="CL500" s="17"/>
      <c r="CM500" s="17"/>
      <c r="CN500" s="17"/>
      <c r="CO500" s="17"/>
      <c r="CP500" s="17"/>
      <c r="CQ500" s="17"/>
      <c r="CR500" s="17"/>
      <c r="CS500" s="17"/>
      <c r="CT500" s="17"/>
      <c r="CU500" s="17"/>
      <c r="CV500" s="17"/>
      <c r="CW500" s="17"/>
      <c r="CX500" s="17"/>
      <c r="CY500" s="17"/>
      <c r="CZ500" s="17"/>
      <c r="DA500" s="17"/>
      <c r="DB500" s="17"/>
      <c r="DC500" s="17"/>
      <c r="DD500" s="17"/>
      <c r="DE500" s="17"/>
      <c r="DF500" s="17"/>
      <c r="DG500" s="17"/>
      <c r="DH500" s="17"/>
      <c r="DI500" s="17"/>
      <c r="DJ500" s="17"/>
      <c r="DK500" s="17"/>
      <c r="DL500" s="17"/>
      <c r="DM500" s="17"/>
      <c r="DN500" s="17"/>
      <c r="DO500" s="17"/>
      <c r="DP500" s="17"/>
      <c r="DQ500" s="17"/>
      <c r="DR500" s="17"/>
      <c r="DS500" s="17"/>
      <c r="DT500" s="17"/>
      <c r="DU500" s="17"/>
      <c r="DV500" s="17"/>
      <c r="DW500" s="17"/>
      <c r="DX500" s="17"/>
      <c r="DY500" s="17"/>
      <c r="DZ500" s="17"/>
      <c r="EA500" s="17"/>
      <c r="EB500" s="17"/>
      <c r="EC500" s="17"/>
      <c r="ED500" s="17"/>
      <c r="EE500" s="17"/>
      <c r="EF500" s="17"/>
      <c r="EG500" s="17"/>
      <c r="EH500" s="17"/>
      <c r="EI500" s="17"/>
      <c r="EJ500" s="17"/>
      <c r="EK500" s="17"/>
      <c r="EL500" s="17"/>
      <c r="EM500" s="17"/>
      <c r="EN500" s="17"/>
      <c r="EO500" s="17"/>
      <c r="EP500" s="17"/>
      <c r="EQ500" s="17"/>
      <c r="ER500" s="17"/>
      <c r="ES500" s="17"/>
      <c r="ET500" s="17"/>
      <c r="EU500" s="17"/>
      <c r="EV500" s="17"/>
      <c r="EW500" s="17"/>
      <c r="EX500" s="17"/>
      <c r="EY500" s="17"/>
      <c r="EZ500" s="17"/>
      <c r="FA500" s="17"/>
      <c r="FB500" s="17"/>
      <c r="FC500" s="17"/>
      <c r="FD500" s="17"/>
      <c r="FE500" s="17"/>
      <c r="FF500" s="17"/>
      <c r="FG500" s="17"/>
      <c r="FH500" s="17"/>
      <c r="FI500" s="17"/>
      <c r="FJ500" s="17"/>
      <c r="FK500" s="17"/>
      <c r="FL500" s="17"/>
      <c r="FM500" s="17"/>
      <c r="FN500" s="17"/>
      <c r="FO500" s="17"/>
      <c r="FP500" s="17"/>
      <c r="FQ500" s="17"/>
      <c r="FR500" s="17"/>
      <c r="FS500" s="17"/>
      <c r="FT500" s="17"/>
      <c r="FU500" s="17"/>
      <c r="FV500" s="17"/>
      <c r="FW500" s="17"/>
      <c r="FX500" s="17"/>
      <c r="FY500" s="17"/>
      <c r="FZ500" s="17"/>
      <c r="GA500" s="17"/>
      <c r="GB500" s="17"/>
      <c r="GC500" s="17"/>
      <c r="GD500" s="17"/>
      <c r="GE500" s="17"/>
      <c r="GF500" s="17"/>
      <c r="GG500" s="17"/>
      <c r="GH500" s="17"/>
      <c r="GI500" s="17"/>
      <c r="GJ500" s="17"/>
      <c r="GK500" s="17"/>
      <c r="GL500" s="17"/>
      <c r="GM500" s="17"/>
      <c r="GN500" s="17"/>
    </row>
    <row r="501" spans="1:196" s="17" customFormat="1" x14ac:dyDescent="0.25">
      <c r="A501" s="114" t="str">
        <f>IF(F501&lt;&gt;"",1+MAX($A$7:A500),"")</f>
        <v/>
      </c>
      <c r="B501" s="66"/>
      <c r="C501" s="67"/>
      <c r="D501" s="67"/>
      <c r="E501" s="97" t="s">
        <v>411</v>
      </c>
      <c r="F501" s="68"/>
      <c r="G501" s="65"/>
      <c r="H501" s="68"/>
      <c r="I501" s="69"/>
      <c r="J501" s="70"/>
      <c r="K501" s="71"/>
      <c r="L501" s="71"/>
      <c r="M501" s="71"/>
      <c r="N501" s="41"/>
      <c r="O501" s="71"/>
      <c r="P501" s="71"/>
      <c r="Q501" s="72"/>
      <c r="R501" s="73"/>
      <c r="S501" s="65"/>
      <c r="T501" s="65"/>
      <c r="U501" s="65"/>
      <c r="V501" s="65"/>
      <c r="W501" s="65"/>
      <c r="X501" s="65"/>
      <c r="Y501" s="65"/>
      <c r="Z501" s="65"/>
      <c r="AA501" s="65"/>
      <c r="AB501" s="65"/>
      <c r="AC501" s="65"/>
      <c r="AD501" s="65"/>
      <c r="AE501" s="65"/>
      <c r="AF501" s="65"/>
      <c r="AG501" s="65"/>
    </row>
    <row r="502" spans="1:196" s="81" customFormat="1" x14ac:dyDescent="0.25">
      <c r="A502" s="114">
        <f>IF(F502&lt;&gt;"",1+MAX($A$7:A501),"")</f>
        <v>384</v>
      </c>
      <c r="B502" s="238" t="s">
        <v>645</v>
      </c>
      <c r="C502" s="75"/>
      <c r="D502" s="75"/>
      <c r="E502" s="98" t="s">
        <v>496</v>
      </c>
      <c r="F502" s="68">
        <v>2</v>
      </c>
      <c r="G502" s="65"/>
      <c r="H502" s="68" t="s">
        <v>35</v>
      </c>
      <c r="I502" s="69">
        <v>0</v>
      </c>
      <c r="J502" s="70">
        <f t="shared" si="240"/>
        <v>2</v>
      </c>
      <c r="K502" s="71"/>
      <c r="L502" s="71">
        <f t="shared" si="241"/>
        <v>0</v>
      </c>
      <c r="M502" s="71"/>
      <c r="N502" s="41">
        <f t="shared" si="242"/>
        <v>0</v>
      </c>
      <c r="O502" s="71"/>
      <c r="P502" s="71">
        <f t="shared" si="243"/>
        <v>0</v>
      </c>
      <c r="Q502" s="72">
        <f t="shared" si="244"/>
        <v>0</v>
      </c>
      <c r="R502" s="73"/>
      <c r="S502" s="65"/>
      <c r="T502" s="65"/>
      <c r="U502" s="65"/>
      <c r="V502" s="65"/>
      <c r="W502" s="65"/>
      <c r="X502" s="65"/>
      <c r="Y502" s="65"/>
      <c r="Z502" s="65"/>
      <c r="AA502" s="65"/>
      <c r="AB502" s="65"/>
      <c r="AC502" s="65"/>
      <c r="AD502" s="65"/>
      <c r="AE502" s="65"/>
      <c r="AF502" s="65"/>
      <c r="AG502" s="65"/>
      <c r="AH502" s="17"/>
      <c r="AI502" s="17"/>
      <c r="AJ502" s="17"/>
      <c r="AK502" s="17"/>
      <c r="AL502" s="17"/>
      <c r="AM502" s="17"/>
      <c r="AN502" s="17"/>
      <c r="AO502" s="17"/>
      <c r="AP502" s="17"/>
      <c r="AQ502" s="17"/>
      <c r="AR502" s="17"/>
      <c r="AS502" s="17"/>
      <c r="AT502" s="17"/>
      <c r="AU502" s="17"/>
      <c r="AV502" s="17"/>
      <c r="AW502" s="17"/>
      <c r="AX502" s="17"/>
      <c r="AY502" s="17"/>
      <c r="AZ502" s="17"/>
      <c r="BA502" s="17"/>
      <c r="BB502" s="17"/>
      <c r="BC502" s="17"/>
      <c r="BD502" s="17"/>
      <c r="BE502" s="17"/>
      <c r="BF502" s="17"/>
      <c r="BG502" s="17"/>
      <c r="BH502" s="17"/>
      <c r="BI502" s="17"/>
      <c r="BJ502" s="17"/>
      <c r="BK502" s="17"/>
      <c r="BL502" s="17"/>
      <c r="BM502" s="17"/>
      <c r="BN502" s="17"/>
      <c r="BO502" s="17"/>
      <c r="BP502" s="17"/>
      <c r="BQ502" s="17"/>
      <c r="BR502" s="17"/>
      <c r="BS502" s="17"/>
      <c r="BT502" s="17"/>
      <c r="BU502" s="17"/>
      <c r="BV502" s="17"/>
      <c r="BW502" s="17"/>
      <c r="BX502" s="17"/>
      <c r="BY502" s="17"/>
      <c r="BZ502" s="17"/>
      <c r="CA502" s="17"/>
      <c r="CB502" s="17"/>
      <c r="CC502" s="17"/>
      <c r="CD502" s="17"/>
      <c r="CE502" s="17"/>
      <c r="CF502" s="17"/>
      <c r="CG502" s="17"/>
      <c r="CH502" s="17"/>
      <c r="CI502" s="17"/>
      <c r="CJ502" s="17"/>
      <c r="CK502" s="17"/>
      <c r="CL502" s="17"/>
      <c r="CM502" s="17"/>
      <c r="CN502" s="17"/>
      <c r="CO502" s="17"/>
      <c r="CP502" s="17"/>
      <c r="CQ502" s="17"/>
      <c r="CR502" s="17"/>
      <c r="CS502" s="17"/>
      <c r="CT502" s="17"/>
      <c r="CU502" s="17"/>
      <c r="CV502" s="17"/>
      <c r="CW502" s="17"/>
      <c r="CX502" s="17"/>
      <c r="CY502" s="17"/>
      <c r="CZ502" s="17"/>
      <c r="DA502" s="17"/>
      <c r="DB502" s="17"/>
      <c r="DC502" s="17"/>
      <c r="DD502" s="17"/>
      <c r="DE502" s="17"/>
      <c r="DF502" s="17"/>
      <c r="DG502" s="17"/>
      <c r="DH502" s="17"/>
      <c r="DI502" s="17"/>
      <c r="DJ502" s="17"/>
      <c r="DK502" s="17"/>
      <c r="DL502" s="17"/>
      <c r="DM502" s="17"/>
      <c r="DN502" s="17"/>
      <c r="DO502" s="17"/>
      <c r="DP502" s="17"/>
      <c r="DQ502" s="17"/>
      <c r="DR502" s="17"/>
      <c r="DS502" s="17"/>
      <c r="DT502" s="17"/>
      <c r="DU502" s="17"/>
      <c r="DV502" s="17"/>
      <c r="DW502" s="17"/>
      <c r="DX502" s="17"/>
      <c r="DY502" s="17"/>
      <c r="DZ502" s="17"/>
      <c r="EA502" s="17"/>
      <c r="EB502" s="17"/>
      <c r="EC502" s="17"/>
      <c r="ED502" s="17"/>
      <c r="EE502" s="17"/>
      <c r="EF502" s="17"/>
      <c r="EG502" s="17"/>
      <c r="EH502" s="17"/>
      <c r="EI502" s="17"/>
      <c r="EJ502" s="17"/>
      <c r="EK502" s="17"/>
      <c r="EL502" s="17"/>
      <c r="EM502" s="17"/>
      <c r="EN502" s="17"/>
      <c r="EO502" s="17"/>
      <c r="EP502" s="17"/>
      <c r="EQ502" s="17"/>
      <c r="ER502" s="17"/>
      <c r="ES502" s="17"/>
      <c r="ET502" s="17"/>
      <c r="EU502" s="17"/>
      <c r="EV502" s="17"/>
      <c r="EW502" s="17"/>
      <c r="EX502" s="17"/>
      <c r="EY502" s="17"/>
      <c r="EZ502" s="17"/>
      <c r="FA502" s="17"/>
      <c r="FB502" s="17"/>
      <c r="FC502" s="17"/>
      <c r="FD502" s="17"/>
      <c r="FE502" s="17"/>
      <c r="FF502" s="17"/>
      <c r="FG502" s="17"/>
      <c r="FH502" s="17"/>
      <c r="FI502" s="17"/>
      <c r="FJ502" s="17"/>
      <c r="FK502" s="17"/>
      <c r="FL502" s="17"/>
      <c r="FM502" s="17"/>
      <c r="FN502" s="17"/>
      <c r="FO502" s="17"/>
      <c r="FP502" s="17"/>
      <c r="FQ502" s="17"/>
      <c r="FR502" s="17"/>
      <c r="FS502" s="17"/>
      <c r="FT502" s="17"/>
      <c r="FU502" s="17"/>
      <c r="FV502" s="17"/>
      <c r="FW502" s="17"/>
      <c r="FX502" s="17"/>
      <c r="FY502" s="17"/>
      <c r="FZ502" s="17"/>
      <c r="GA502" s="17"/>
      <c r="GB502" s="17"/>
      <c r="GC502" s="17"/>
      <c r="GD502" s="17"/>
      <c r="GE502" s="17"/>
      <c r="GF502" s="17"/>
      <c r="GG502" s="17"/>
      <c r="GH502" s="17"/>
      <c r="GI502" s="17"/>
      <c r="GJ502" s="17"/>
      <c r="GK502" s="17"/>
      <c r="GL502" s="17"/>
      <c r="GM502" s="17"/>
      <c r="GN502" s="17"/>
    </row>
    <row r="503" spans="1:196" s="81" customFormat="1" x14ac:dyDescent="0.25">
      <c r="A503" s="114">
        <f>IF(F503&lt;&gt;"",1+MAX($A$7:A502),"")</f>
        <v>385</v>
      </c>
      <c r="B503" s="239"/>
      <c r="C503" s="75"/>
      <c r="D503" s="75"/>
      <c r="E503" s="98" t="s">
        <v>497</v>
      </c>
      <c r="F503" s="68">
        <v>2</v>
      </c>
      <c r="G503" s="65"/>
      <c r="H503" s="68" t="s">
        <v>35</v>
      </c>
      <c r="I503" s="69">
        <v>0</v>
      </c>
      <c r="J503" s="70">
        <f t="shared" si="240"/>
        <v>2</v>
      </c>
      <c r="K503" s="71"/>
      <c r="L503" s="71">
        <f t="shared" si="241"/>
        <v>0</v>
      </c>
      <c r="M503" s="71"/>
      <c r="N503" s="41">
        <f t="shared" si="242"/>
        <v>0</v>
      </c>
      <c r="O503" s="71"/>
      <c r="P503" s="71">
        <f t="shared" si="243"/>
        <v>0</v>
      </c>
      <c r="Q503" s="72">
        <f t="shared" si="244"/>
        <v>0</v>
      </c>
      <c r="R503" s="73"/>
      <c r="S503" s="65"/>
      <c r="T503" s="65"/>
      <c r="U503" s="65"/>
      <c r="V503" s="65"/>
      <c r="W503" s="65"/>
      <c r="X503" s="65"/>
      <c r="Y503" s="65"/>
      <c r="Z503" s="65"/>
      <c r="AA503" s="65"/>
      <c r="AB503" s="65"/>
      <c r="AC503" s="65"/>
      <c r="AD503" s="65"/>
      <c r="AE503" s="65"/>
      <c r="AF503" s="65"/>
      <c r="AG503" s="65"/>
      <c r="AH503" s="17"/>
      <c r="AI503" s="17"/>
      <c r="AJ503" s="17"/>
      <c r="AK503" s="17"/>
      <c r="AL503" s="17"/>
      <c r="AM503" s="17"/>
      <c r="AN503" s="17"/>
      <c r="AO503" s="17"/>
      <c r="AP503" s="17"/>
      <c r="AQ503" s="17"/>
      <c r="AR503" s="17"/>
      <c r="AS503" s="17"/>
      <c r="AT503" s="17"/>
      <c r="AU503" s="17"/>
      <c r="AV503" s="17"/>
      <c r="AW503" s="17"/>
      <c r="AX503" s="17"/>
      <c r="AY503" s="17"/>
      <c r="AZ503" s="17"/>
      <c r="BA503" s="17"/>
      <c r="BB503" s="17"/>
      <c r="BC503" s="17"/>
      <c r="BD503" s="17"/>
      <c r="BE503" s="17"/>
      <c r="BF503" s="17"/>
      <c r="BG503" s="17"/>
      <c r="BH503" s="17"/>
      <c r="BI503" s="17"/>
      <c r="BJ503" s="17"/>
      <c r="BK503" s="17"/>
      <c r="BL503" s="17"/>
      <c r="BM503" s="17"/>
      <c r="BN503" s="17"/>
      <c r="BO503" s="17"/>
      <c r="BP503" s="17"/>
      <c r="BQ503" s="17"/>
      <c r="BR503" s="17"/>
      <c r="BS503" s="17"/>
      <c r="BT503" s="17"/>
      <c r="BU503" s="17"/>
      <c r="BV503" s="17"/>
      <c r="BW503" s="17"/>
      <c r="BX503" s="17"/>
      <c r="BY503" s="17"/>
      <c r="BZ503" s="17"/>
      <c r="CA503" s="17"/>
      <c r="CB503" s="17"/>
      <c r="CC503" s="17"/>
      <c r="CD503" s="17"/>
      <c r="CE503" s="17"/>
      <c r="CF503" s="17"/>
      <c r="CG503" s="17"/>
      <c r="CH503" s="17"/>
      <c r="CI503" s="17"/>
      <c r="CJ503" s="17"/>
      <c r="CK503" s="17"/>
      <c r="CL503" s="17"/>
      <c r="CM503" s="17"/>
      <c r="CN503" s="17"/>
      <c r="CO503" s="17"/>
      <c r="CP503" s="17"/>
      <c r="CQ503" s="17"/>
      <c r="CR503" s="17"/>
      <c r="CS503" s="17"/>
      <c r="CT503" s="17"/>
      <c r="CU503" s="17"/>
      <c r="CV503" s="17"/>
      <c r="CW503" s="17"/>
      <c r="CX503" s="17"/>
      <c r="CY503" s="17"/>
      <c r="CZ503" s="17"/>
      <c r="DA503" s="17"/>
      <c r="DB503" s="17"/>
      <c r="DC503" s="17"/>
      <c r="DD503" s="17"/>
      <c r="DE503" s="17"/>
      <c r="DF503" s="17"/>
      <c r="DG503" s="17"/>
      <c r="DH503" s="17"/>
      <c r="DI503" s="17"/>
      <c r="DJ503" s="17"/>
      <c r="DK503" s="17"/>
      <c r="DL503" s="17"/>
      <c r="DM503" s="17"/>
      <c r="DN503" s="17"/>
      <c r="DO503" s="17"/>
      <c r="DP503" s="17"/>
      <c r="DQ503" s="17"/>
      <c r="DR503" s="17"/>
      <c r="DS503" s="17"/>
      <c r="DT503" s="17"/>
      <c r="DU503" s="17"/>
      <c r="DV503" s="17"/>
      <c r="DW503" s="17"/>
      <c r="DX503" s="17"/>
      <c r="DY503" s="17"/>
      <c r="DZ503" s="17"/>
      <c r="EA503" s="17"/>
      <c r="EB503" s="17"/>
      <c r="EC503" s="17"/>
      <c r="ED503" s="17"/>
      <c r="EE503" s="17"/>
      <c r="EF503" s="17"/>
      <c r="EG503" s="17"/>
      <c r="EH503" s="17"/>
      <c r="EI503" s="17"/>
      <c r="EJ503" s="17"/>
      <c r="EK503" s="17"/>
      <c r="EL503" s="17"/>
      <c r="EM503" s="17"/>
      <c r="EN503" s="17"/>
      <c r="EO503" s="17"/>
      <c r="EP503" s="17"/>
      <c r="EQ503" s="17"/>
      <c r="ER503" s="17"/>
      <c r="ES503" s="17"/>
      <c r="ET503" s="17"/>
      <c r="EU503" s="17"/>
      <c r="EV503" s="17"/>
      <c r="EW503" s="17"/>
      <c r="EX503" s="17"/>
      <c r="EY503" s="17"/>
      <c r="EZ503" s="17"/>
      <c r="FA503" s="17"/>
      <c r="FB503" s="17"/>
      <c r="FC503" s="17"/>
      <c r="FD503" s="17"/>
      <c r="FE503" s="17"/>
      <c r="FF503" s="17"/>
      <c r="FG503" s="17"/>
      <c r="FH503" s="17"/>
      <c r="FI503" s="17"/>
      <c r="FJ503" s="17"/>
      <c r="FK503" s="17"/>
      <c r="FL503" s="17"/>
      <c r="FM503" s="17"/>
      <c r="FN503" s="17"/>
      <c r="FO503" s="17"/>
      <c r="FP503" s="17"/>
      <c r="FQ503" s="17"/>
      <c r="FR503" s="17"/>
      <c r="FS503" s="17"/>
      <c r="FT503" s="17"/>
      <c r="FU503" s="17"/>
      <c r="FV503" s="17"/>
      <c r="FW503" s="17"/>
      <c r="FX503" s="17"/>
      <c r="FY503" s="17"/>
      <c r="FZ503" s="17"/>
      <c r="GA503" s="17"/>
      <c r="GB503" s="17"/>
      <c r="GC503" s="17"/>
      <c r="GD503" s="17"/>
      <c r="GE503" s="17"/>
      <c r="GF503" s="17"/>
      <c r="GG503" s="17"/>
      <c r="GH503" s="17"/>
      <c r="GI503" s="17"/>
      <c r="GJ503" s="17"/>
      <c r="GK503" s="17"/>
      <c r="GL503" s="17"/>
      <c r="GM503" s="17"/>
      <c r="GN503" s="17"/>
    </row>
    <row r="504" spans="1:196" s="81" customFormat="1" x14ac:dyDescent="0.25">
      <c r="A504" s="114">
        <f>IF(F504&lt;&gt;"",1+MAX($A$7:A503),"")</f>
        <v>386</v>
      </c>
      <c r="B504" s="239"/>
      <c r="C504" s="75"/>
      <c r="D504" s="75"/>
      <c r="E504" s="98" t="s">
        <v>498</v>
      </c>
      <c r="F504" s="68">
        <v>2</v>
      </c>
      <c r="G504" s="83"/>
      <c r="H504" s="68" t="s">
        <v>35</v>
      </c>
      <c r="I504" s="69">
        <v>0</v>
      </c>
      <c r="J504" s="70">
        <f t="shared" si="240"/>
        <v>2</v>
      </c>
      <c r="K504" s="71"/>
      <c r="L504" s="71">
        <f t="shared" si="241"/>
        <v>0</v>
      </c>
      <c r="M504" s="71"/>
      <c r="N504" s="41">
        <f t="shared" si="242"/>
        <v>0</v>
      </c>
      <c r="O504" s="71"/>
      <c r="P504" s="71">
        <f t="shared" si="243"/>
        <v>0</v>
      </c>
      <c r="Q504" s="72">
        <f t="shared" si="244"/>
        <v>0</v>
      </c>
      <c r="R504" s="73"/>
      <c r="S504" s="82"/>
      <c r="T504" s="83"/>
      <c r="U504" s="83"/>
      <c r="V504" s="84"/>
      <c r="W504" s="85"/>
      <c r="X504" s="86"/>
      <c r="Y504" s="86"/>
      <c r="Z504" s="86"/>
      <c r="AA504" s="86"/>
      <c r="AB504" s="87"/>
      <c r="AC504" s="88"/>
      <c r="AD504" s="65"/>
      <c r="AE504" s="65"/>
      <c r="AF504" s="65"/>
      <c r="AG504" s="65"/>
      <c r="AH504" s="17"/>
      <c r="AI504" s="17"/>
      <c r="AJ504" s="17"/>
      <c r="AK504" s="17"/>
      <c r="AL504" s="17"/>
      <c r="AM504" s="17"/>
      <c r="AN504" s="17"/>
      <c r="AO504" s="17"/>
      <c r="AP504" s="17"/>
      <c r="AQ504" s="17"/>
      <c r="AR504" s="17"/>
      <c r="AS504" s="17"/>
      <c r="AT504" s="17"/>
      <c r="AU504" s="17"/>
      <c r="AV504" s="17"/>
      <c r="AW504" s="17"/>
      <c r="AX504" s="17"/>
      <c r="AY504" s="17"/>
      <c r="AZ504" s="17"/>
      <c r="BA504" s="17"/>
      <c r="BB504" s="17"/>
      <c r="BC504" s="17"/>
      <c r="BD504" s="17"/>
      <c r="BE504" s="17"/>
      <c r="BF504" s="17"/>
      <c r="BG504" s="17"/>
      <c r="BH504" s="17"/>
      <c r="BI504" s="17"/>
      <c r="BJ504" s="17"/>
      <c r="BK504" s="17"/>
      <c r="BL504" s="17"/>
      <c r="BM504" s="17"/>
      <c r="BN504" s="17"/>
      <c r="BO504" s="17"/>
      <c r="BP504" s="17"/>
      <c r="BQ504" s="17"/>
      <c r="BR504" s="17"/>
      <c r="BS504" s="17"/>
      <c r="BT504" s="17"/>
      <c r="BU504" s="17"/>
      <c r="BV504" s="17"/>
      <c r="BW504" s="17"/>
      <c r="BX504" s="17"/>
      <c r="BY504" s="17"/>
      <c r="BZ504" s="17"/>
      <c r="CA504" s="17"/>
      <c r="CB504" s="17"/>
      <c r="CC504" s="17"/>
      <c r="CD504" s="17"/>
      <c r="CE504" s="17"/>
      <c r="CF504" s="17"/>
      <c r="CG504" s="17"/>
      <c r="CH504" s="17"/>
      <c r="CI504" s="17"/>
      <c r="CJ504" s="17"/>
      <c r="CK504" s="17"/>
      <c r="CL504" s="17"/>
      <c r="CM504" s="17"/>
      <c r="CN504" s="17"/>
      <c r="CO504" s="17"/>
      <c r="CP504" s="17"/>
      <c r="CQ504" s="17"/>
      <c r="CR504" s="17"/>
      <c r="CS504" s="17"/>
      <c r="CT504" s="17"/>
      <c r="CU504" s="17"/>
      <c r="CV504" s="17"/>
      <c r="CW504" s="17"/>
      <c r="CX504" s="17"/>
      <c r="CY504" s="17"/>
      <c r="CZ504" s="17"/>
      <c r="DA504" s="17"/>
      <c r="DB504" s="17"/>
      <c r="DC504" s="17"/>
      <c r="DD504" s="17"/>
      <c r="DE504" s="17"/>
      <c r="DF504" s="17"/>
      <c r="DG504" s="17"/>
      <c r="DH504" s="17"/>
      <c r="DI504" s="17"/>
      <c r="DJ504" s="17"/>
      <c r="DK504" s="17"/>
      <c r="DL504" s="17"/>
      <c r="DM504" s="17"/>
      <c r="DN504" s="17"/>
      <c r="DO504" s="17"/>
      <c r="DP504" s="17"/>
      <c r="DQ504" s="17"/>
      <c r="DR504" s="17"/>
      <c r="DS504" s="17"/>
      <c r="DT504" s="17"/>
      <c r="DU504" s="17"/>
      <c r="DV504" s="17"/>
      <c r="DW504" s="17"/>
      <c r="DX504" s="17"/>
      <c r="DY504" s="17"/>
      <c r="DZ504" s="17"/>
      <c r="EA504" s="17"/>
      <c r="EB504" s="17"/>
      <c r="EC504" s="17"/>
      <c r="ED504" s="17"/>
      <c r="EE504" s="17"/>
      <c r="EF504" s="17"/>
      <c r="EG504" s="17"/>
      <c r="EH504" s="17"/>
      <c r="EI504" s="17"/>
      <c r="EJ504" s="17"/>
      <c r="EK504" s="17"/>
      <c r="EL504" s="17"/>
      <c r="EM504" s="17"/>
      <c r="EN504" s="17"/>
      <c r="EO504" s="17"/>
      <c r="EP504" s="17"/>
      <c r="EQ504" s="17"/>
      <c r="ER504" s="17"/>
      <c r="ES504" s="17"/>
      <c r="ET504" s="17"/>
      <c r="EU504" s="17"/>
      <c r="EV504" s="17"/>
      <c r="EW504" s="17"/>
      <c r="EX504" s="17"/>
      <c r="EY504" s="17"/>
      <c r="EZ504" s="17"/>
      <c r="FA504" s="17"/>
      <c r="FB504" s="17"/>
      <c r="FC504" s="17"/>
      <c r="FD504" s="17"/>
      <c r="FE504" s="17"/>
      <c r="FF504" s="17"/>
      <c r="FG504" s="17"/>
      <c r="FH504" s="17"/>
      <c r="FI504" s="17"/>
      <c r="FJ504" s="17"/>
      <c r="FK504" s="17"/>
      <c r="FL504" s="17"/>
      <c r="FM504" s="17"/>
      <c r="FN504" s="17"/>
      <c r="FO504" s="17"/>
      <c r="FP504" s="17"/>
      <c r="FQ504" s="17"/>
      <c r="FR504" s="17"/>
      <c r="FS504" s="17"/>
      <c r="FT504" s="17"/>
      <c r="FU504" s="17"/>
      <c r="FV504" s="17"/>
      <c r="FW504" s="17"/>
      <c r="FX504" s="17"/>
      <c r="FY504" s="17"/>
      <c r="FZ504" s="17"/>
      <c r="GA504" s="17"/>
      <c r="GB504" s="17"/>
      <c r="GC504" s="17"/>
      <c r="GD504" s="17"/>
      <c r="GE504" s="17"/>
      <c r="GF504" s="17"/>
      <c r="GG504" s="17"/>
      <c r="GH504" s="17"/>
      <c r="GI504" s="17"/>
      <c r="GJ504" s="17"/>
      <c r="GK504" s="17"/>
      <c r="GL504" s="17"/>
      <c r="GM504" s="17"/>
      <c r="GN504" s="17"/>
    </row>
    <row r="505" spans="1:196" s="17" customFormat="1" x14ac:dyDescent="0.25">
      <c r="A505" s="114">
        <f>IF(F505&lt;&gt;"",1+MAX($A$7:A504),"")</f>
        <v>387</v>
      </c>
      <c r="B505" s="239"/>
      <c r="C505" s="67"/>
      <c r="D505" s="67"/>
      <c r="E505" s="98" t="s">
        <v>499</v>
      </c>
      <c r="F505" s="68">
        <v>2</v>
      </c>
      <c r="G505" s="65"/>
      <c r="H505" s="68" t="s">
        <v>35</v>
      </c>
      <c r="I505" s="69">
        <v>0</v>
      </c>
      <c r="J505" s="70">
        <f t="shared" si="240"/>
        <v>2</v>
      </c>
      <c r="K505" s="71"/>
      <c r="L505" s="71">
        <f t="shared" si="241"/>
        <v>0</v>
      </c>
      <c r="M505" s="71"/>
      <c r="N505" s="41">
        <f t="shared" si="242"/>
        <v>0</v>
      </c>
      <c r="O505" s="71"/>
      <c r="P505" s="71">
        <f t="shared" si="243"/>
        <v>0</v>
      </c>
      <c r="Q505" s="72">
        <f t="shared" si="244"/>
        <v>0</v>
      </c>
      <c r="R505" s="73"/>
      <c r="S505" s="65"/>
      <c r="T505" s="65"/>
      <c r="U505" s="65"/>
      <c r="V505" s="65"/>
      <c r="W505" s="65"/>
      <c r="X505" s="65"/>
      <c r="Y505" s="65"/>
      <c r="Z505" s="65"/>
      <c r="AA505" s="65"/>
      <c r="AB505" s="65"/>
      <c r="AC505" s="65"/>
      <c r="AD505" s="65"/>
      <c r="AE505" s="65"/>
      <c r="AF505" s="65"/>
      <c r="AG505" s="65"/>
    </row>
    <row r="506" spans="1:196" s="81" customFormat="1" x14ac:dyDescent="0.25">
      <c r="A506" s="114">
        <f>IF(F506&lt;&gt;"",1+MAX($A$7:A505),"")</f>
        <v>388</v>
      </c>
      <c r="B506" s="239"/>
      <c r="C506" s="75"/>
      <c r="D506" s="75"/>
      <c r="E506" s="98" t="s">
        <v>500</v>
      </c>
      <c r="F506" s="68">
        <v>2</v>
      </c>
      <c r="G506" s="65"/>
      <c r="H506" s="68" t="s">
        <v>35</v>
      </c>
      <c r="I506" s="69">
        <v>0</v>
      </c>
      <c r="J506" s="70">
        <f t="shared" si="240"/>
        <v>2</v>
      </c>
      <c r="K506" s="71"/>
      <c r="L506" s="71">
        <f t="shared" si="241"/>
        <v>0</v>
      </c>
      <c r="M506" s="71"/>
      <c r="N506" s="41">
        <f t="shared" si="242"/>
        <v>0</v>
      </c>
      <c r="O506" s="71"/>
      <c r="P506" s="71">
        <f t="shared" si="243"/>
        <v>0</v>
      </c>
      <c r="Q506" s="72">
        <f t="shared" si="244"/>
        <v>0</v>
      </c>
      <c r="R506" s="73"/>
      <c r="S506" s="65"/>
      <c r="T506" s="65"/>
      <c r="U506" s="65"/>
      <c r="V506" s="65"/>
      <c r="W506" s="65"/>
      <c r="X506" s="65"/>
      <c r="Y506" s="65"/>
      <c r="Z506" s="65"/>
      <c r="AA506" s="65"/>
      <c r="AB506" s="65"/>
      <c r="AC506" s="65"/>
      <c r="AD506" s="65"/>
      <c r="AE506" s="65"/>
      <c r="AF506" s="65"/>
      <c r="AG506" s="65"/>
      <c r="AH506" s="17"/>
      <c r="AI506" s="17"/>
      <c r="AJ506" s="17"/>
      <c r="AK506" s="17"/>
      <c r="AL506" s="17"/>
      <c r="AM506" s="17"/>
      <c r="AN506" s="17"/>
      <c r="AO506" s="17"/>
      <c r="AP506" s="17"/>
      <c r="AQ506" s="17"/>
      <c r="AR506" s="17"/>
      <c r="AS506" s="17"/>
      <c r="AT506" s="17"/>
      <c r="AU506" s="17"/>
      <c r="AV506" s="17"/>
      <c r="AW506" s="17"/>
      <c r="AX506" s="17"/>
      <c r="AY506" s="17"/>
      <c r="AZ506" s="17"/>
      <c r="BA506" s="17"/>
      <c r="BB506" s="17"/>
      <c r="BC506" s="17"/>
      <c r="BD506" s="17"/>
      <c r="BE506" s="17"/>
      <c r="BF506" s="17"/>
      <c r="BG506" s="17"/>
      <c r="BH506" s="17"/>
      <c r="BI506" s="17"/>
      <c r="BJ506" s="17"/>
      <c r="BK506" s="17"/>
      <c r="BL506" s="17"/>
      <c r="BM506" s="17"/>
      <c r="BN506" s="17"/>
      <c r="BO506" s="17"/>
      <c r="BP506" s="17"/>
      <c r="BQ506" s="17"/>
      <c r="BR506" s="17"/>
      <c r="BS506" s="17"/>
      <c r="BT506" s="17"/>
      <c r="BU506" s="17"/>
      <c r="BV506" s="17"/>
      <c r="BW506" s="17"/>
      <c r="BX506" s="17"/>
      <c r="BY506" s="17"/>
      <c r="BZ506" s="17"/>
      <c r="CA506" s="17"/>
      <c r="CB506" s="17"/>
      <c r="CC506" s="17"/>
      <c r="CD506" s="17"/>
      <c r="CE506" s="17"/>
      <c r="CF506" s="17"/>
      <c r="CG506" s="17"/>
      <c r="CH506" s="17"/>
      <c r="CI506" s="17"/>
      <c r="CJ506" s="17"/>
      <c r="CK506" s="17"/>
      <c r="CL506" s="17"/>
      <c r="CM506" s="17"/>
      <c r="CN506" s="17"/>
      <c r="CO506" s="17"/>
      <c r="CP506" s="17"/>
      <c r="CQ506" s="17"/>
      <c r="CR506" s="17"/>
      <c r="CS506" s="17"/>
      <c r="CT506" s="17"/>
      <c r="CU506" s="17"/>
      <c r="CV506" s="17"/>
      <c r="CW506" s="17"/>
      <c r="CX506" s="17"/>
      <c r="CY506" s="17"/>
      <c r="CZ506" s="17"/>
      <c r="DA506" s="17"/>
      <c r="DB506" s="17"/>
      <c r="DC506" s="17"/>
      <c r="DD506" s="17"/>
      <c r="DE506" s="17"/>
      <c r="DF506" s="17"/>
      <c r="DG506" s="17"/>
      <c r="DH506" s="17"/>
      <c r="DI506" s="17"/>
      <c r="DJ506" s="17"/>
      <c r="DK506" s="17"/>
      <c r="DL506" s="17"/>
      <c r="DM506" s="17"/>
      <c r="DN506" s="17"/>
      <c r="DO506" s="17"/>
      <c r="DP506" s="17"/>
      <c r="DQ506" s="17"/>
      <c r="DR506" s="17"/>
      <c r="DS506" s="17"/>
      <c r="DT506" s="17"/>
      <c r="DU506" s="17"/>
      <c r="DV506" s="17"/>
      <c r="DW506" s="17"/>
      <c r="DX506" s="17"/>
      <c r="DY506" s="17"/>
      <c r="DZ506" s="17"/>
      <c r="EA506" s="17"/>
      <c r="EB506" s="17"/>
      <c r="EC506" s="17"/>
      <c r="ED506" s="17"/>
      <c r="EE506" s="17"/>
      <c r="EF506" s="17"/>
      <c r="EG506" s="17"/>
      <c r="EH506" s="17"/>
      <c r="EI506" s="17"/>
      <c r="EJ506" s="17"/>
      <c r="EK506" s="17"/>
      <c r="EL506" s="17"/>
      <c r="EM506" s="17"/>
      <c r="EN506" s="17"/>
      <c r="EO506" s="17"/>
      <c r="EP506" s="17"/>
      <c r="EQ506" s="17"/>
      <c r="ER506" s="17"/>
      <c r="ES506" s="17"/>
      <c r="ET506" s="17"/>
      <c r="EU506" s="17"/>
      <c r="EV506" s="17"/>
      <c r="EW506" s="17"/>
      <c r="EX506" s="17"/>
      <c r="EY506" s="17"/>
      <c r="EZ506" s="17"/>
      <c r="FA506" s="17"/>
      <c r="FB506" s="17"/>
      <c r="FC506" s="17"/>
      <c r="FD506" s="17"/>
      <c r="FE506" s="17"/>
      <c r="FF506" s="17"/>
      <c r="FG506" s="17"/>
      <c r="FH506" s="17"/>
      <c r="FI506" s="17"/>
      <c r="FJ506" s="17"/>
      <c r="FK506" s="17"/>
      <c r="FL506" s="17"/>
      <c r="FM506" s="17"/>
      <c r="FN506" s="17"/>
      <c r="FO506" s="17"/>
      <c r="FP506" s="17"/>
      <c r="FQ506" s="17"/>
      <c r="FR506" s="17"/>
      <c r="FS506" s="17"/>
      <c r="FT506" s="17"/>
      <c r="FU506" s="17"/>
      <c r="FV506" s="17"/>
      <c r="FW506" s="17"/>
      <c r="FX506" s="17"/>
      <c r="FY506" s="17"/>
      <c r="FZ506" s="17"/>
      <c r="GA506" s="17"/>
      <c r="GB506" s="17"/>
      <c r="GC506" s="17"/>
      <c r="GD506" s="17"/>
      <c r="GE506" s="17"/>
      <c r="GF506" s="17"/>
      <c r="GG506" s="17"/>
      <c r="GH506" s="17"/>
      <c r="GI506" s="17"/>
      <c r="GJ506" s="17"/>
      <c r="GK506" s="17"/>
      <c r="GL506" s="17"/>
      <c r="GM506" s="17"/>
      <c r="GN506" s="17"/>
    </row>
    <row r="507" spans="1:196" s="81" customFormat="1" x14ac:dyDescent="0.25">
      <c r="A507" s="114">
        <f>IF(F507&lt;&gt;"",1+MAX($A$7:A506),"")</f>
        <v>389</v>
      </c>
      <c r="B507" s="239"/>
      <c r="C507" s="75"/>
      <c r="D507" s="75"/>
      <c r="E507" s="98" t="s">
        <v>501</v>
      </c>
      <c r="F507" s="68">
        <v>1</v>
      </c>
      <c r="G507" s="65"/>
      <c r="H507" s="68" t="s">
        <v>35</v>
      </c>
      <c r="I507" s="69">
        <v>0</v>
      </c>
      <c r="J507" s="70">
        <f t="shared" si="240"/>
        <v>1</v>
      </c>
      <c r="K507" s="71"/>
      <c r="L507" s="71">
        <f t="shared" si="241"/>
        <v>0</v>
      </c>
      <c r="M507" s="71"/>
      <c r="N507" s="41">
        <f t="shared" si="242"/>
        <v>0</v>
      </c>
      <c r="O507" s="71"/>
      <c r="P507" s="71">
        <f t="shared" si="243"/>
        <v>0</v>
      </c>
      <c r="Q507" s="72">
        <f t="shared" si="244"/>
        <v>0</v>
      </c>
      <c r="R507" s="73"/>
      <c r="S507" s="65"/>
      <c r="T507" s="65"/>
      <c r="U507" s="65"/>
      <c r="V507" s="65"/>
      <c r="W507" s="65"/>
      <c r="X507" s="65"/>
      <c r="Y507" s="65"/>
      <c r="Z507" s="65"/>
      <c r="AA507" s="65"/>
      <c r="AB507" s="65"/>
      <c r="AC507" s="65"/>
      <c r="AD507" s="65"/>
      <c r="AE507" s="65"/>
      <c r="AF507" s="65"/>
      <c r="AG507" s="65"/>
      <c r="AH507" s="17"/>
      <c r="AI507" s="17"/>
      <c r="AJ507" s="17"/>
      <c r="AK507" s="17"/>
      <c r="AL507" s="17"/>
      <c r="AM507" s="17"/>
      <c r="AN507" s="17"/>
      <c r="AO507" s="17"/>
      <c r="AP507" s="17"/>
      <c r="AQ507" s="17"/>
      <c r="AR507" s="17"/>
      <c r="AS507" s="17"/>
      <c r="AT507" s="17"/>
      <c r="AU507" s="17"/>
      <c r="AV507" s="17"/>
      <c r="AW507" s="17"/>
      <c r="AX507" s="17"/>
      <c r="AY507" s="17"/>
      <c r="AZ507" s="17"/>
      <c r="BA507" s="17"/>
      <c r="BB507" s="17"/>
      <c r="BC507" s="17"/>
      <c r="BD507" s="17"/>
      <c r="BE507" s="17"/>
      <c r="BF507" s="17"/>
      <c r="BG507" s="17"/>
      <c r="BH507" s="17"/>
      <c r="BI507" s="17"/>
      <c r="BJ507" s="17"/>
      <c r="BK507" s="17"/>
      <c r="BL507" s="17"/>
      <c r="BM507" s="17"/>
      <c r="BN507" s="17"/>
      <c r="BO507" s="17"/>
      <c r="BP507" s="17"/>
      <c r="BQ507" s="17"/>
      <c r="BR507" s="17"/>
      <c r="BS507" s="17"/>
      <c r="BT507" s="17"/>
      <c r="BU507" s="17"/>
      <c r="BV507" s="17"/>
      <c r="BW507" s="17"/>
      <c r="BX507" s="17"/>
      <c r="BY507" s="17"/>
      <c r="BZ507" s="17"/>
      <c r="CA507" s="17"/>
      <c r="CB507" s="17"/>
      <c r="CC507" s="17"/>
      <c r="CD507" s="17"/>
      <c r="CE507" s="17"/>
      <c r="CF507" s="17"/>
      <c r="CG507" s="17"/>
      <c r="CH507" s="17"/>
      <c r="CI507" s="17"/>
      <c r="CJ507" s="17"/>
      <c r="CK507" s="17"/>
      <c r="CL507" s="17"/>
      <c r="CM507" s="17"/>
      <c r="CN507" s="17"/>
      <c r="CO507" s="17"/>
      <c r="CP507" s="17"/>
      <c r="CQ507" s="17"/>
      <c r="CR507" s="17"/>
      <c r="CS507" s="17"/>
      <c r="CT507" s="17"/>
      <c r="CU507" s="17"/>
      <c r="CV507" s="17"/>
      <c r="CW507" s="17"/>
      <c r="CX507" s="17"/>
      <c r="CY507" s="17"/>
      <c r="CZ507" s="17"/>
      <c r="DA507" s="17"/>
      <c r="DB507" s="17"/>
      <c r="DC507" s="17"/>
      <c r="DD507" s="17"/>
      <c r="DE507" s="17"/>
      <c r="DF507" s="17"/>
      <c r="DG507" s="17"/>
      <c r="DH507" s="17"/>
      <c r="DI507" s="17"/>
      <c r="DJ507" s="17"/>
      <c r="DK507" s="17"/>
      <c r="DL507" s="17"/>
      <c r="DM507" s="17"/>
      <c r="DN507" s="17"/>
      <c r="DO507" s="17"/>
      <c r="DP507" s="17"/>
      <c r="DQ507" s="17"/>
      <c r="DR507" s="17"/>
      <c r="DS507" s="17"/>
      <c r="DT507" s="17"/>
      <c r="DU507" s="17"/>
      <c r="DV507" s="17"/>
      <c r="DW507" s="17"/>
      <c r="DX507" s="17"/>
      <c r="DY507" s="17"/>
      <c r="DZ507" s="17"/>
      <c r="EA507" s="17"/>
      <c r="EB507" s="17"/>
      <c r="EC507" s="17"/>
      <c r="ED507" s="17"/>
      <c r="EE507" s="17"/>
      <c r="EF507" s="17"/>
      <c r="EG507" s="17"/>
      <c r="EH507" s="17"/>
      <c r="EI507" s="17"/>
      <c r="EJ507" s="17"/>
      <c r="EK507" s="17"/>
      <c r="EL507" s="17"/>
      <c r="EM507" s="17"/>
      <c r="EN507" s="17"/>
      <c r="EO507" s="17"/>
      <c r="EP507" s="17"/>
      <c r="EQ507" s="17"/>
      <c r="ER507" s="17"/>
      <c r="ES507" s="17"/>
      <c r="ET507" s="17"/>
      <c r="EU507" s="17"/>
      <c r="EV507" s="17"/>
      <c r="EW507" s="17"/>
      <c r="EX507" s="17"/>
      <c r="EY507" s="17"/>
      <c r="EZ507" s="17"/>
      <c r="FA507" s="17"/>
      <c r="FB507" s="17"/>
      <c r="FC507" s="17"/>
      <c r="FD507" s="17"/>
      <c r="FE507" s="17"/>
      <c r="FF507" s="17"/>
      <c r="FG507" s="17"/>
      <c r="FH507" s="17"/>
      <c r="FI507" s="17"/>
      <c r="FJ507" s="17"/>
      <c r="FK507" s="17"/>
      <c r="FL507" s="17"/>
      <c r="FM507" s="17"/>
      <c r="FN507" s="17"/>
      <c r="FO507" s="17"/>
      <c r="FP507" s="17"/>
      <c r="FQ507" s="17"/>
      <c r="FR507" s="17"/>
      <c r="FS507" s="17"/>
      <c r="FT507" s="17"/>
      <c r="FU507" s="17"/>
      <c r="FV507" s="17"/>
      <c r="FW507" s="17"/>
      <c r="FX507" s="17"/>
      <c r="FY507" s="17"/>
      <c r="FZ507" s="17"/>
      <c r="GA507" s="17"/>
      <c r="GB507" s="17"/>
      <c r="GC507" s="17"/>
      <c r="GD507" s="17"/>
      <c r="GE507" s="17"/>
      <c r="GF507" s="17"/>
      <c r="GG507" s="17"/>
      <c r="GH507" s="17"/>
      <c r="GI507" s="17"/>
      <c r="GJ507" s="17"/>
      <c r="GK507" s="17"/>
      <c r="GL507" s="17"/>
      <c r="GM507" s="17"/>
      <c r="GN507" s="17"/>
    </row>
    <row r="508" spans="1:196" s="81" customFormat="1" x14ac:dyDescent="0.25">
      <c r="A508" s="114">
        <f>IF(F508&lt;&gt;"",1+MAX($A$7:A507),"")</f>
        <v>390</v>
      </c>
      <c r="B508" s="239"/>
      <c r="C508" s="75"/>
      <c r="D508" s="75"/>
      <c r="E508" s="98" t="s">
        <v>502</v>
      </c>
      <c r="F508" s="68">
        <v>1</v>
      </c>
      <c r="G508" s="83"/>
      <c r="H508" s="68" t="s">
        <v>35</v>
      </c>
      <c r="I508" s="69">
        <v>0</v>
      </c>
      <c r="J508" s="70">
        <f t="shared" si="240"/>
        <v>1</v>
      </c>
      <c r="K508" s="71"/>
      <c r="L508" s="71">
        <f t="shared" si="241"/>
        <v>0</v>
      </c>
      <c r="M508" s="71"/>
      <c r="N508" s="41">
        <f t="shared" si="242"/>
        <v>0</v>
      </c>
      <c r="O508" s="71"/>
      <c r="P508" s="71">
        <f t="shared" si="243"/>
        <v>0</v>
      </c>
      <c r="Q508" s="72">
        <f t="shared" si="244"/>
        <v>0</v>
      </c>
      <c r="R508" s="73"/>
      <c r="S508" s="82"/>
      <c r="T508" s="83"/>
      <c r="U508" s="83"/>
      <c r="V508" s="84"/>
      <c r="W508" s="85"/>
      <c r="X508" s="86"/>
      <c r="Y508" s="86"/>
      <c r="Z508" s="86"/>
      <c r="AA508" s="86"/>
      <c r="AB508" s="87"/>
      <c r="AC508" s="88"/>
      <c r="AD508" s="65"/>
      <c r="AE508" s="65"/>
      <c r="AF508" s="65"/>
      <c r="AG508" s="65"/>
      <c r="AH508" s="17"/>
      <c r="AI508" s="17"/>
      <c r="AJ508" s="17"/>
      <c r="AK508" s="17"/>
      <c r="AL508" s="17"/>
      <c r="AM508" s="17"/>
      <c r="AN508" s="17"/>
      <c r="AO508" s="17"/>
      <c r="AP508" s="17"/>
      <c r="AQ508" s="17"/>
      <c r="AR508" s="17"/>
      <c r="AS508" s="17"/>
      <c r="AT508" s="17"/>
      <c r="AU508" s="17"/>
      <c r="AV508" s="17"/>
      <c r="AW508" s="17"/>
      <c r="AX508" s="17"/>
      <c r="AY508" s="17"/>
      <c r="AZ508" s="17"/>
      <c r="BA508" s="17"/>
      <c r="BB508" s="17"/>
      <c r="BC508" s="17"/>
      <c r="BD508" s="17"/>
      <c r="BE508" s="17"/>
      <c r="BF508" s="17"/>
      <c r="BG508" s="17"/>
      <c r="BH508" s="17"/>
      <c r="BI508" s="17"/>
      <c r="BJ508" s="17"/>
      <c r="BK508" s="17"/>
      <c r="BL508" s="17"/>
      <c r="BM508" s="17"/>
      <c r="BN508" s="17"/>
      <c r="BO508" s="17"/>
      <c r="BP508" s="17"/>
      <c r="BQ508" s="17"/>
      <c r="BR508" s="17"/>
      <c r="BS508" s="17"/>
      <c r="BT508" s="17"/>
      <c r="BU508" s="17"/>
      <c r="BV508" s="17"/>
      <c r="BW508" s="17"/>
      <c r="BX508" s="17"/>
      <c r="BY508" s="17"/>
      <c r="BZ508" s="17"/>
      <c r="CA508" s="17"/>
      <c r="CB508" s="17"/>
      <c r="CC508" s="17"/>
      <c r="CD508" s="17"/>
      <c r="CE508" s="17"/>
      <c r="CF508" s="17"/>
      <c r="CG508" s="17"/>
      <c r="CH508" s="17"/>
      <c r="CI508" s="17"/>
      <c r="CJ508" s="17"/>
      <c r="CK508" s="17"/>
      <c r="CL508" s="17"/>
      <c r="CM508" s="17"/>
      <c r="CN508" s="17"/>
      <c r="CO508" s="17"/>
      <c r="CP508" s="17"/>
      <c r="CQ508" s="17"/>
      <c r="CR508" s="17"/>
      <c r="CS508" s="17"/>
      <c r="CT508" s="17"/>
      <c r="CU508" s="17"/>
      <c r="CV508" s="17"/>
      <c r="CW508" s="17"/>
      <c r="CX508" s="17"/>
      <c r="CY508" s="17"/>
      <c r="CZ508" s="17"/>
      <c r="DA508" s="17"/>
      <c r="DB508" s="17"/>
      <c r="DC508" s="17"/>
      <c r="DD508" s="17"/>
      <c r="DE508" s="17"/>
      <c r="DF508" s="17"/>
      <c r="DG508" s="17"/>
      <c r="DH508" s="17"/>
      <c r="DI508" s="17"/>
      <c r="DJ508" s="17"/>
      <c r="DK508" s="17"/>
      <c r="DL508" s="17"/>
      <c r="DM508" s="17"/>
      <c r="DN508" s="17"/>
      <c r="DO508" s="17"/>
      <c r="DP508" s="17"/>
      <c r="DQ508" s="17"/>
      <c r="DR508" s="17"/>
      <c r="DS508" s="17"/>
      <c r="DT508" s="17"/>
      <c r="DU508" s="17"/>
      <c r="DV508" s="17"/>
      <c r="DW508" s="17"/>
      <c r="DX508" s="17"/>
      <c r="DY508" s="17"/>
      <c r="DZ508" s="17"/>
      <c r="EA508" s="17"/>
      <c r="EB508" s="17"/>
      <c r="EC508" s="17"/>
      <c r="ED508" s="17"/>
      <c r="EE508" s="17"/>
      <c r="EF508" s="17"/>
      <c r="EG508" s="17"/>
      <c r="EH508" s="17"/>
      <c r="EI508" s="17"/>
      <c r="EJ508" s="17"/>
      <c r="EK508" s="17"/>
      <c r="EL508" s="17"/>
      <c r="EM508" s="17"/>
      <c r="EN508" s="17"/>
      <c r="EO508" s="17"/>
      <c r="EP508" s="17"/>
      <c r="EQ508" s="17"/>
      <c r="ER508" s="17"/>
      <c r="ES508" s="17"/>
      <c r="ET508" s="17"/>
      <c r="EU508" s="17"/>
      <c r="EV508" s="17"/>
      <c r="EW508" s="17"/>
      <c r="EX508" s="17"/>
      <c r="EY508" s="17"/>
      <c r="EZ508" s="17"/>
      <c r="FA508" s="17"/>
      <c r="FB508" s="17"/>
      <c r="FC508" s="17"/>
      <c r="FD508" s="17"/>
      <c r="FE508" s="17"/>
      <c r="FF508" s="17"/>
      <c r="FG508" s="17"/>
      <c r="FH508" s="17"/>
      <c r="FI508" s="17"/>
      <c r="FJ508" s="17"/>
      <c r="FK508" s="17"/>
      <c r="FL508" s="17"/>
      <c r="FM508" s="17"/>
      <c r="FN508" s="17"/>
      <c r="FO508" s="17"/>
      <c r="FP508" s="17"/>
      <c r="FQ508" s="17"/>
      <c r="FR508" s="17"/>
      <c r="FS508" s="17"/>
      <c r="FT508" s="17"/>
      <c r="FU508" s="17"/>
      <c r="FV508" s="17"/>
      <c r="FW508" s="17"/>
      <c r="FX508" s="17"/>
      <c r="FY508" s="17"/>
      <c r="FZ508" s="17"/>
      <c r="GA508" s="17"/>
      <c r="GB508" s="17"/>
      <c r="GC508" s="17"/>
      <c r="GD508" s="17"/>
      <c r="GE508" s="17"/>
      <c r="GF508" s="17"/>
      <c r="GG508" s="17"/>
      <c r="GH508" s="17"/>
      <c r="GI508" s="17"/>
      <c r="GJ508" s="17"/>
      <c r="GK508" s="17"/>
      <c r="GL508" s="17"/>
      <c r="GM508" s="17"/>
      <c r="GN508" s="17"/>
    </row>
    <row r="509" spans="1:196" s="17" customFormat="1" x14ac:dyDescent="0.25">
      <c r="A509" s="114">
        <f>IF(F509&lt;&gt;"",1+MAX($A$7:A508),"")</f>
        <v>391</v>
      </c>
      <c r="B509" s="239"/>
      <c r="C509" s="67"/>
      <c r="D509" s="67"/>
      <c r="E509" s="98" t="s">
        <v>503</v>
      </c>
      <c r="F509" s="68">
        <v>1</v>
      </c>
      <c r="G509" s="65"/>
      <c r="H509" s="68" t="s">
        <v>35</v>
      </c>
      <c r="I509" s="69">
        <v>0</v>
      </c>
      <c r="J509" s="70">
        <f t="shared" si="240"/>
        <v>1</v>
      </c>
      <c r="K509" s="71"/>
      <c r="L509" s="71">
        <f t="shared" si="241"/>
        <v>0</v>
      </c>
      <c r="M509" s="71"/>
      <c r="N509" s="41">
        <f t="shared" si="242"/>
        <v>0</v>
      </c>
      <c r="O509" s="71"/>
      <c r="P509" s="71">
        <f t="shared" si="243"/>
        <v>0</v>
      </c>
      <c r="Q509" s="72">
        <f t="shared" si="244"/>
        <v>0</v>
      </c>
      <c r="R509" s="73"/>
      <c r="S509" s="65"/>
      <c r="T509" s="65"/>
      <c r="U509" s="65"/>
      <c r="V509" s="65"/>
      <c r="W509" s="65"/>
      <c r="X509" s="65"/>
      <c r="Y509" s="65"/>
      <c r="Z509" s="65"/>
      <c r="AA509" s="65"/>
      <c r="AB509" s="65"/>
      <c r="AC509" s="65"/>
      <c r="AD509" s="65"/>
      <c r="AE509" s="65"/>
      <c r="AF509" s="65"/>
      <c r="AG509" s="65"/>
    </row>
    <row r="510" spans="1:196" s="81" customFormat="1" x14ac:dyDescent="0.25">
      <c r="A510" s="114">
        <f>IF(F510&lt;&gt;"",1+MAX($A$7:A509),"")</f>
        <v>392</v>
      </c>
      <c r="B510" s="239"/>
      <c r="C510" s="75"/>
      <c r="D510" s="75"/>
      <c r="E510" s="98" t="s">
        <v>425</v>
      </c>
      <c r="F510" s="68">
        <v>1</v>
      </c>
      <c r="G510" s="65"/>
      <c r="H510" s="68" t="s">
        <v>35</v>
      </c>
      <c r="I510" s="69">
        <v>0</v>
      </c>
      <c r="J510" s="70">
        <f t="shared" si="240"/>
        <v>1</v>
      </c>
      <c r="K510" s="71"/>
      <c r="L510" s="71">
        <f t="shared" si="241"/>
        <v>0</v>
      </c>
      <c r="M510" s="71"/>
      <c r="N510" s="41">
        <f t="shared" si="242"/>
        <v>0</v>
      </c>
      <c r="O510" s="71"/>
      <c r="P510" s="71">
        <f t="shared" si="243"/>
        <v>0</v>
      </c>
      <c r="Q510" s="72">
        <f t="shared" si="244"/>
        <v>0</v>
      </c>
      <c r="R510" s="73"/>
      <c r="S510" s="65"/>
      <c r="T510" s="65"/>
      <c r="U510" s="65"/>
      <c r="V510" s="65"/>
      <c r="W510" s="65"/>
      <c r="X510" s="65"/>
      <c r="Y510" s="65"/>
      <c r="Z510" s="65"/>
      <c r="AA510" s="65"/>
      <c r="AB510" s="65"/>
      <c r="AC510" s="65"/>
      <c r="AD510" s="65"/>
      <c r="AE510" s="65"/>
      <c r="AF510" s="65"/>
      <c r="AG510" s="65"/>
      <c r="AH510" s="17"/>
      <c r="AI510" s="17"/>
      <c r="AJ510" s="17"/>
      <c r="AK510" s="17"/>
      <c r="AL510" s="17"/>
      <c r="AM510" s="17"/>
      <c r="AN510" s="17"/>
      <c r="AO510" s="17"/>
      <c r="AP510" s="17"/>
      <c r="AQ510" s="17"/>
      <c r="AR510" s="17"/>
      <c r="AS510" s="17"/>
      <c r="AT510" s="17"/>
      <c r="AU510" s="17"/>
      <c r="AV510" s="17"/>
      <c r="AW510" s="17"/>
      <c r="AX510" s="17"/>
      <c r="AY510" s="17"/>
      <c r="AZ510" s="17"/>
      <c r="BA510" s="17"/>
      <c r="BB510" s="17"/>
      <c r="BC510" s="17"/>
      <c r="BD510" s="17"/>
      <c r="BE510" s="17"/>
      <c r="BF510" s="17"/>
      <c r="BG510" s="17"/>
      <c r="BH510" s="17"/>
      <c r="BI510" s="17"/>
      <c r="BJ510" s="17"/>
      <c r="BK510" s="17"/>
      <c r="BL510" s="17"/>
      <c r="BM510" s="17"/>
      <c r="BN510" s="17"/>
      <c r="BO510" s="17"/>
      <c r="BP510" s="17"/>
      <c r="BQ510" s="17"/>
      <c r="BR510" s="17"/>
      <c r="BS510" s="17"/>
      <c r="BT510" s="17"/>
      <c r="BU510" s="17"/>
      <c r="BV510" s="17"/>
      <c r="BW510" s="17"/>
      <c r="BX510" s="17"/>
      <c r="BY510" s="17"/>
      <c r="BZ510" s="17"/>
      <c r="CA510" s="17"/>
      <c r="CB510" s="17"/>
      <c r="CC510" s="17"/>
      <c r="CD510" s="17"/>
      <c r="CE510" s="17"/>
      <c r="CF510" s="17"/>
      <c r="CG510" s="17"/>
      <c r="CH510" s="17"/>
      <c r="CI510" s="17"/>
      <c r="CJ510" s="17"/>
      <c r="CK510" s="17"/>
      <c r="CL510" s="17"/>
      <c r="CM510" s="17"/>
      <c r="CN510" s="17"/>
      <c r="CO510" s="17"/>
      <c r="CP510" s="17"/>
      <c r="CQ510" s="17"/>
      <c r="CR510" s="17"/>
      <c r="CS510" s="17"/>
      <c r="CT510" s="17"/>
      <c r="CU510" s="17"/>
      <c r="CV510" s="17"/>
      <c r="CW510" s="17"/>
      <c r="CX510" s="17"/>
      <c r="CY510" s="17"/>
      <c r="CZ510" s="17"/>
      <c r="DA510" s="17"/>
      <c r="DB510" s="17"/>
      <c r="DC510" s="17"/>
      <c r="DD510" s="17"/>
      <c r="DE510" s="17"/>
      <c r="DF510" s="17"/>
      <c r="DG510" s="17"/>
      <c r="DH510" s="17"/>
      <c r="DI510" s="17"/>
      <c r="DJ510" s="17"/>
      <c r="DK510" s="17"/>
      <c r="DL510" s="17"/>
      <c r="DM510" s="17"/>
      <c r="DN510" s="17"/>
      <c r="DO510" s="17"/>
      <c r="DP510" s="17"/>
      <c r="DQ510" s="17"/>
      <c r="DR510" s="17"/>
      <c r="DS510" s="17"/>
      <c r="DT510" s="17"/>
      <c r="DU510" s="17"/>
      <c r="DV510" s="17"/>
      <c r="DW510" s="17"/>
      <c r="DX510" s="17"/>
      <c r="DY510" s="17"/>
      <c r="DZ510" s="17"/>
      <c r="EA510" s="17"/>
      <c r="EB510" s="17"/>
      <c r="EC510" s="17"/>
      <c r="ED510" s="17"/>
      <c r="EE510" s="17"/>
      <c r="EF510" s="17"/>
      <c r="EG510" s="17"/>
      <c r="EH510" s="17"/>
      <c r="EI510" s="17"/>
      <c r="EJ510" s="17"/>
      <c r="EK510" s="17"/>
      <c r="EL510" s="17"/>
      <c r="EM510" s="17"/>
      <c r="EN510" s="17"/>
      <c r="EO510" s="17"/>
      <c r="EP510" s="17"/>
      <c r="EQ510" s="17"/>
      <c r="ER510" s="17"/>
      <c r="ES510" s="17"/>
      <c r="ET510" s="17"/>
      <c r="EU510" s="17"/>
      <c r="EV510" s="17"/>
      <c r="EW510" s="17"/>
      <c r="EX510" s="17"/>
      <c r="EY510" s="17"/>
      <c r="EZ510" s="17"/>
      <c r="FA510" s="17"/>
      <c r="FB510" s="17"/>
      <c r="FC510" s="17"/>
      <c r="FD510" s="17"/>
      <c r="FE510" s="17"/>
      <c r="FF510" s="17"/>
      <c r="FG510" s="17"/>
      <c r="FH510" s="17"/>
      <c r="FI510" s="17"/>
      <c r="FJ510" s="17"/>
      <c r="FK510" s="17"/>
      <c r="FL510" s="17"/>
      <c r="FM510" s="17"/>
      <c r="FN510" s="17"/>
      <c r="FO510" s="17"/>
      <c r="FP510" s="17"/>
      <c r="FQ510" s="17"/>
      <c r="FR510" s="17"/>
      <c r="FS510" s="17"/>
      <c r="FT510" s="17"/>
      <c r="FU510" s="17"/>
      <c r="FV510" s="17"/>
      <c r="FW510" s="17"/>
      <c r="FX510" s="17"/>
      <c r="FY510" s="17"/>
      <c r="FZ510" s="17"/>
      <c r="GA510" s="17"/>
      <c r="GB510" s="17"/>
      <c r="GC510" s="17"/>
      <c r="GD510" s="17"/>
      <c r="GE510" s="17"/>
      <c r="GF510" s="17"/>
      <c r="GG510" s="17"/>
      <c r="GH510" s="17"/>
      <c r="GI510" s="17"/>
      <c r="GJ510" s="17"/>
      <c r="GK510" s="17"/>
      <c r="GL510" s="17"/>
      <c r="GM510" s="17"/>
      <c r="GN510" s="17"/>
    </row>
    <row r="511" spans="1:196" s="81" customFormat="1" x14ac:dyDescent="0.25">
      <c r="A511" s="114">
        <f>IF(F511&lt;&gt;"",1+MAX($A$7:A510),"")</f>
        <v>393</v>
      </c>
      <c r="B511" s="239"/>
      <c r="C511" s="75"/>
      <c r="D511" s="75"/>
      <c r="E511" s="98" t="s">
        <v>504</v>
      </c>
      <c r="F511" s="68">
        <v>1</v>
      </c>
      <c r="G511" s="65"/>
      <c r="H511" s="68" t="s">
        <v>35</v>
      </c>
      <c r="I511" s="69">
        <v>0</v>
      </c>
      <c r="J511" s="70">
        <f t="shared" si="240"/>
        <v>1</v>
      </c>
      <c r="K511" s="71"/>
      <c r="L511" s="71">
        <f t="shared" si="241"/>
        <v>0</v>
      </c>
      <c r="M511" s="71"/>
      <c r="N511" s="41">
        <f t="shared" si="242"/>
        <v>0</v>
      </c>
      <c r="O511" s="71"/>
      <c r="P511" s="71">
        <f t="shared" si="243"/>
        <v>0</v>
      </c>
      <c r="Q511" s="72">
        <f t="shared" si="244"/>
        <v>0</v>
      </c>
      <c r="R511" s="73"/>
      <c r="S511" s="65"/>
      <c r="T511" s="65"/>
      <c r="U511" s="65"/>
      <c r="V511" s="65"/>
      <c r="W511" s="65"/>
      <c r="X511" s="65"/>
      <c r="Y511" s="65"/>
      <c r="Z511" s="65"/>
      <c r="AA511" s="65"/>
      <c r="AB511" s="65"/>
      <c r="AC511" s="65"/>
      <c r="AD511" s="65"/>
      <c r="AE511" s="65"/>
      <c r="AF511" s="65"/>
      <c r="AG511" s="65"/>
      <c r="AH511" s="17"/>
      <c r="AI511" s="17"/>
      <c r="AJ511" s="17"/>
      <c r="AK511" s="17"/>
      <c r="AL511" s="17"/>
      <c r="AM511" s="17"/>
      <c r="AN511" s="17"/>
      <c r="AO511" s="17"/>
      <c r="AP511" s="17"/>
      <c r="AQ511" s="17"/>
      <c r="AR511" s="17"/>
      <c r="AS511" s="17"/>
      <c r="AT511" s="17"/>
      <c r="AU511" s="17"/>
      <c r="AV511" s="17"/>
      <c r="AW511" s="17"/>
      <c r="AX511" s="17"/>
      <c r="AY511" s="17"/>
      <c r="AZ511" s="17"/>
      <c r="BA511" s="17"/>
      <c r="BB511" s="17"/>
      <c r="BC511" s="17"/>
      <c r="BD511" s="17"/>
      <c r="BE511" s="17"/>
      <c r="BF511" s="17"/>
      <c r="BG511" s="17"/>
      <c r="BH511" s="17"/>
      <c r="BI511" s="17"/>
      <c r="BJ511" s="17"/>
      <c r="BK511" s="17"/>
      <c r="BL511" s="17"/>
      <c r="BM511" s="17"/>
      <c r="BN511" s="17"/>
      <c r="BO511" s="17"/>
      <c r="BP511" s="17"/>
      <c r="BQ511" s="17"/>
      <c r="BR511" s="17"/>
      <c r="BS511" s="17"/>
      <c r="BT511" s="17"/>
      <c r="BU511" s="17"/>
      <c r="BV511" s="17"/>
      <c r="BW511" s="17"/>
      <c r="BX511" s="17"/>
      <c r="BY511" s="17"/>
      <c r="BZ511" s="17"/>
      <c r="CA511" s="17"/>
      <c r="CB511" s="17"/>
      <c r="CC511" s="17"/>
      <c r="CD511" s="17"/>
      <c r="CE511" s="17"/>
      <c r="CF511" s="17"/>
      <c r="CG511" s="17"/>
      <c r="CH511" s="17"/>
      <c r="CI511" s="17"/>
      <c r="CJ511" s="17"/>
      <c r="CK511" s="17"/>
      <c r="CL511" s="17"/>
      <c r="CM511" s="17"/>
      <c r="CN511" s="17"/>
      <c r="CO511" s="17"/>
      <c r="CP511" s="17"/>
      <c r="CQ511" s="17"/>
      <c r="CR511" s="17"/>
      <c r="CS511" s="17"/>
      <c r="CT511" s="17"/>
      <c r="CU511" s="17"/>
      <c r="CV511" s="17"/>
      <c r="CW511" s="17"/>
      <c r="CX511" s="17"/>
      <c r="CY511" s="17"/>
      <c r="CZ511" s="17"/>
      <c r="DA511" s="17"/>
      <c r="DB511" s="17"/>
      <c r="DC511" s="17"/>
      <c r="DD511" s="17"/>
      <c r="DE511" s="17"/>
      <c r="DF511" s="17"/>
      <c r="DG511" s="17"/>
      <c r="DH511" s="17"/>
      <c r="DI511" s="17"/>
      <c r="DJ511" s="17"/>
      <c r="DK511" s="17"/>
      <c r="DL511" s="17"/>
      <c r="DM511" s="17"/>
      <c r="DN511" s="17"/>
      <c r="DO511" s="17"/>
      <c r="DP511" s="17"/>
      <c r="DQ511" s="17"/>
      <c r="DR511" s="17"/>
      <c r="DS511" s="17"/>
      <c r="DT511" s="17"/>
      <c r="DU511" s="17"/>
      <c r="DV511" s="17"/>
      <c r="DW511" s="17"/>
      <c r="DX511" s="17"/>
      <c r="DY511" s="17"/>
      <c r="DZ511" s="17"/>
      <c r="EA511" s="17"/>
      <c r="EB511" s="17"/>
      <c r="EC511" s="17"/>
      <c r="ED511" s="17"/>
      <c r="EE511" s="17"/>
      <c r="EF511" s="17"/>
      <c r="EG511" s="17"/>
      <c r="EH511" s="17"/>
      <c r="EI511" s="17"/>
      <c r="EJ511" s="17"/>
      <c r="EK511" s="17"/>
      <c r="EL511" s="17"/>
      <c r="EM511" s="17"/>
      <c r="EN511" s="17"/>
      <c r="EO511" s="17"/>
      <c r="EP511" s="17"/>
      <c r="EQ511" s="17"/>
      <c r="ER511" s="17"/>
      <c r="ES511" s="17"/>
      <c r="ET511" s="17"/>
      <c r="EU511" s="17"/>
      <c r="EV511" s="17"/>
      <c r="EW511" s="17"/>
      <c r="EX511" s="17"/>
      <c r="EY511" s="17"/>
      <c r="EZ511" s="17"/>
      <c r="FA511" s="17"/>
      <c r="FB511" s="17"/>
      <c r="FC511" s="17"/>
      <c r="FD511" s="17"/>
      <c r="FE511" s="17"/>
      <c r="FF511" s="17"/>
      <c r="FG511" s="17"/>
      <c r="FH511" s="17"/>
      <c r="FI511" s="17"/>
      <c r="FJ511" s="17"/>
      <c r="FK511" s="17"/>
      <c r="FL511" s="17"/>
      <c r="FM511" s="17"/>
      <c r="FN511" s="17"/>
      <c r="FO511" s="17"/>
      <c r="FP511" s="17"/>
      <c r="FQ511" s="17"/>
      <c r="FR511" s="17"/>
      <c r="FS511" s="17"/>
      <c r="FT511" s="17"/>
      <c r="FU511" s="17"/>
      <c r="FV511" s="17"/>
      <c r="FW511" s="17"/>
      <c r="FX511" s="17"/>
      <c r="FY511" s="17"/>
      <c r="FZ511" s="17"/>
      <c r="GA511" s="17"/>
      <c r="GB511" s="17"/>
      <c r="GC511" s="17"/>
      <c r="GD511" s="17"/>
      <c r="GE511" s="17"/>
      <c r="GF511" s="17"/>
      <c r="GG511" s="17"/>
      <c r="GH511" s="17"/>
      <c r="GI511" s="17"/>
      <c r="GJ511" s="17"/>
      <c r="GK511" s="17"/>
      <c r="GL511" s="17"/>
      <c r="GM511" s="17"/>
      <c r="GN511" s="17"/>
    </row>
    <row r="512" spans="1:196" s="81" customFormat="1" x14ac:dyDescent="0.25">
      <c r="A512" s="114">
        <f>IF(F512&lt;&gt;"",1+MAX($A$7:A511),"")</f>
        <v>394</v>
      </c>
      <c r="B512" s="239"/>
      <c r="C512" s="75"/>
      <c r="D512" s="75"/>
      <c r="E512" s="98" t="s">
        <v>420</v>
      </c>
      <c r="F512" s="68">
        <v>1</v>
      </c>
      <c r="G512" s="83"/>
      <c r="H512" s="68" t="s">
        <v>35</v>
      </c>
      <c r="I512" s="69">
        <v>0</v>
      </c>
      <c r="J512" s="70">
        <f t="shared" si="240"/>
        <v>1</v>
      </c>
      <c r="K512" s="71"/>
      <c r="L512" s="71">
        <f t="shared" si="241"/>
        <v>0</v>
      </c>
      <c r="M512" s="71"/>
      <c r="N512" s="41">
        <f t="shared" si="242"/>
        <v>0</v>
      </c>
      <c r="O512" s="71"/>
      <c r="P512" s="71">
        <f t="shared" si="243"/>
        <v>0</v>
      </c>
      <c r="Q512" s="72">
        <f t="shared" si="244"/>
        <v>0</v>
      </c>
      <c r="R512" s="73"/>
      <c r="S512" s="82"/>
      <c r="T512" s="83"/>
      <c r="U512" s="83"/>
      <c r="V512" s="84"/>
      <c r="W512" s="85"/>
      <c r="X512" s="86"/>
      <c r="Y512" s="86"/>
      <c r="Z512" s="86"/>
      <c r="AA512" s="86"/>
      <c r="AB512" s="87"/>
      <c r="AC512" s="88"/>
      <c r="AD512" s="65"/>
      <c r="AE512" s="65"/>
      <c r="AF512" s="65"/>
      <c r="AG512" s="65"/>
      <c r="AH512" s="17"/>
      <c r="AI512" s="17"/>
      <c r="AJ512" s="17"/>
      <c r="AK512" s="17"/>
      <c r="AL512" s="17"/>
      <c r="AM512" s="17"/>
      <c r="AN512" s="17"/>
      <c r="AO512" s="17"/>
      <c r="AP512" s="17"/>
      <c r="AQ512" s="17"/>
      <c r="AR512" s="17"/>
      <c r="AS512" s="17"/>
      <c r="AT512" s="17"/>
      <c r="AU512" s="17"/>
      <c r="AV512" s="17"/>
      <c r="AW512" s="17"/>
      <c r="AX512" s="17"/>
      <c r="AY512" s="17"/>
      <c r="AZ512" s="17"/>
      <c r="BA512" s="17"/>
      <c r="BB512" s="17"/>
      <c r="BC512" s="17"/>
      <c r="BD512" s="17"/>
      <c r="BE512" s="17"/>
      <c r="BF512" s="17"/>
      <c r="BG512" s="17"/>
      <c r="BH512" s="17"/>
      <c r="BI512" s="17"/>
      <c r="BJ512" s="17"/>
      <c r="BK512" s="17"/>
      <c r="BL512" s="17"/>
      <c r="BM512" s="17"/>
      <c r="BN512" s="17"/>
      <c r="BO512" s="17"/>
      <c r="BP512" s="17"/>
      <c r="BQ512" s="17"/>
      <c r="BR512" s="17"/>
      <c r="BS512" s="17"/>
      <c r="BT512" s="17"/>
      <c r="BU512" s="17"/>
      <c r="BV512" s="17"/>
      <c r="BW512" s="17"/>
      <c r="BX512" s="17"/>
      <c r="BY512" s="17"/>
      <c r="BZ512" s="17"/>
      <c r="CA512" s="17"/>
      <c r="CB512" s="17"/>
      <c r="CC512" s="17"/>
      <c r="CD512" s="17"/>
      <c r="CE512" s="17"/>
      <c r="CF512" s="17"/>
      <c r="CG512" s="17"/>
      <c r="CH512" s="17"/>
      <c r="CI512" s="17"/>
      <c r="CJ512" s="17"/>
      <c r="CK512" s="17"/>
      <c r="CL512" s="17"/>
      <c r="CM512" s="17"/>
      <c r="CN512" s="17"/>
      <c r="CO512" s="17"/>
      <c r="CP512" s="17"/>
      <c r="CQ512" s="17"/>
      <c r="CR512" s="17"/>
      <c r="CS512" s="17"/>
      <c r="CT512" s="17"/>
      <c r="CU512" s="17"/>
      <c r="CV512" s="17"/>
      <c r="CW512" s="17"/>
      <c r="CX512" s="17"/>
      <c r="CY512" s="17"/>
      <c r="CZ512" s="17"/>
      <c r="DA512" s="17"/>
      <c r="DB512" s="17"/>
      <c r="DC512" s="17"/>
      <c r="DD512" s="17"/>
      <c r="DE512" s="17"/>
      <c r="DF512" s="17"/>
      <c r="DG512" s="17"/>
      <c r="DH512" s="17"/>
      <c r="DI512" s="17"/>
      <c r="DJ512" s="17"/>
      <c r="DK512" s="17"/>
      <c r="DL512" s="17"/>
      <c r="DM512" s="17"/>
      <c r="DN512" s="17"/>
      <c r="DO512" s="17"/>
      <c r="DP512" s="17"/>
      <c r="DQ512" s="17"/>
      <c r="DR512" s="17"/>
      <c r="DS512" s="17"/>
      <c r="DT512" s="17"/>
      <c r="DU512" s="17"/>
      <c r="DV512" s="17"/>
      <c r="DW512" s="17"/>
      <c r="DX512" s="17"/>
      <c r="DY512" s="17"/>
      <c r="DZ512" s="17"/>
      <c r="EA512" s="17"/>
      <c r="EB512" s="17"/>
      <c r="EC512" s="17"/>
      <c r="ED512" s="17"/>
      <c r="EE512" s="17"/>
      <c r="EF512" s="17"/>
      <c r="EG512" s="17"/>
      <c r="EH512" s="17"/>
      <c r="EI512" s="17"/>
      <c r="EJ512" s="17"/>
      <c r="EK512" s="17"/>
      <c r="EL512" s="17"/>
      <c r="EM512" s="17"/>
      <c r="EN512" s="17"/>
      <c r="EO512" s="17"/>
      <c r="EP512" s="17"/>
      <c r="EQ512" s="17"/>
      <c r="ER512" s="17"/>
      <c r="ES512" s="17"/>
      <c r="ET512" s="17"/>
      <c r="EU512" s="17"/>
      <c r="EV512" s="17"/>
      <c r="EW512" s="17"/>
      <c r="EX512" s="17"/>
      <c r="EY512" s="17"/>
      <c r="EZ512" s="17"/>
      <c r="FA512" s="17"/>
      <c r="FB512" s="17"/>
      <c r="FC512" s="17"/>
      <c r="FD512" s="17"/>
      <c r="FE512" s="17"/>
      <c r="FF512" s="17"/>
      <c r="FG512" s="17"/>
      <c r="FH512" s="17"/>
      <c r="FI512" s="17"/>
      <c r="FJ512" s="17"/>
      <c r="FK512" s="17"/>
      <c r="FL512" s="17"/>
      <c r="FM512" s="17"/>
      <c r="FN512" s="17"/>
      <c r="FO512" s="17"/>
      <c r="FP512" s="17"/>
      <c r="FQ512" s="17"/>
      <c r="FR512" s="17"/>
      <c r="FS512" s="17"/>
      <c r="FT512" s="17"/>
      <c r="FU512" s="17"/>
      <c r="FV512" s="17"/>
      <c r="FW512" s="17"/>
      <c r="FX512" s="17"/>
      <c r="FY512" s="17"/>
      <c r="FZ512" s="17"/>
      <c r="GA512" s="17"/>
      <c r="GB512" s="17"/>
      <c r="GC512" s="17"/>
      <c r="GD512" s="17"/>
      <c r="GE512" s="17"/>
      <c r="GF512" s="17"/>
      <c r="GG512" s="17"/>
      <c r="GH512" s="17"/>
      <c r="GI512" s="17"/>
      <c r="GJ512" s="17"/>
      <c r="GK512" s="17"/>
      <c r="GL512" s="17"/>
      <c r="GM512" s="17"/>
      <c r="GN512" s="17"/>
    </row>
    <row r="513" spans="1:196" s="17" customFormat="1" x14ac:dyDescent="0.25">
      <c r="A513" s="114">
        <f>IF(F513&lt;&gt;"",1+MAX($A$7:A512),"")</f>
        <v>395</v>
      </c>
      <c r="B513" s="239"/>
      <c r="C513" s="67"/>
      <c r="D513" s="67"/>
      <c r="E513" s="98" t="s">
        <v>505</v>
      </c>
      <c r="F513" s="68">
        <v>1</v>
      </c>
      <c r="G513" s="65"/>
      <c r="H513" s="68" t="s">
        <v>35</v>
      </c>
      <c r="I513" s="69">
        <v>0</v>
      </c>
      <c r="J513" s="70">
        <f t="shared" si="240"/>
        <v>1</v>
      </c>
      <c r="K513" s="71"/>
      <c r="L513" s="71">
        <f t="shared" si="241"/>
        <v>0</v>
      </c>
      <c r="M513" s="71"/>
      <c r="N513" s="41">
        <f t="shared" si="242"/>
        <v>0</v>
      </c>
      <c r="O513" s="71"/>
      <c r="P513" s="71">
        <f t="shared" si="243"/>
        <v>0</v>
      </c>
      <c r="Q513" s="72">
        <f t="shared" si="244"/>
        <v>0</v>
      </c>
      <c r="R513" s="73"/>
      <c r="S513" s="65"/>
      <c r="T513" s="65"/>
      <c r="U513" s="65"/>
      <c r="V513" s="65"/>
      <c r="W513" s="65"/>
      <c r="X513" s="65"/>
      <c r="Y513" s="65"/>
      <c r="Z513" s="65"/>
      <c r="AA513" s="65"/>
      <c r="AB513" s="65"/>
      <c r="AC513" s="65"/>
      <c r="AD513" s="65"/>
      <c r="AE513" s="65"/>
      <c r="AF513" s="65"/>
      <c r="AG513" s="65"/>
    </row>
    <row r="514" spans="1:196" s="81" customFormat="1" x14ac:dyDescent="0.25">
      <c r="A514" s="114">
        <f>IF(F514&lt;&gt;"",1+MAX($A$7:A513),"")</f>
        <v>396</v>
      </c>
      <c r="B514" s="239"/>
      <c r="C514" s="75"/>
      <c r="D514" s="75"/>
      <c r="E514" s="98" t="s">
        <v>506</v>
      </c>
      <c r="F514" s="68">
        <v>1</v>
      </c>
      <c r="G514" s="65"/>
      <c r="H514" s="68" t="s">
        <v>35</v>
      </c>
      <c r="I514" s="69">
        <v>0</v>
      </c>
      <c r="J514" s="70">
        <f t="shared" si="240"/>
        <v>1</v>
      </c>
      <c r="K514" s="71"/>
      <c r="L514" s="71">
        <f t="shared" si="241"/>
        <v>0</v>
      </c>
      <c r="M514" s="71"/>
      <c r="N514" s="41">
        <f t="shared" si="242"/>
        <v>0</v>
      </c>
      <c r="O514" s="71"/>
      <c r="P514" s="71">
        <f t="shared" si="243"/>
        <v>0</v>
      </c>
      <c r="Q514" s="72">
        <f t="shared" si="244"/>
        <v>0</v>
      </c>
      <c r="R514" s="73"/>
      <c r="S514" s="65"/>
      <c r="T514" s="65"/>
      <c r="U514" s="65"/>
      <c r="V514" s="65"/>
      <c r="W514" s="65"/>
      <c r="X514" s="65"/>
      <c r="Y514" s="65"/>
      <c r="Z514" s="65"/>
      <c r="AA514" s="65"/>
      <c r="AB514" s="65"/>
      <c r="AC514" s="65"/>
      <c r="AD514" s="65"/>
      <c r="AE514" s="65"/>
      <c r="AF514" s="65"/>
      <c r="AG514" s="65"/>
      <c r="AH514" s="17"/>
      <c r="AI514" s="17"/>
      <c r="AJ514" s="17"/>
      <c r="AK514" s="17"/>
      <c r="AL514" s="17"/>
      <c r="AM514" s="17"/>
      <c r="AN514" s="17"/>
      <c r="AO514" s="17"/>
      <c r="AP514" s="17"/>
      <c r="AQ514" s="17"/>
      <c r="AR514" s="17"/>
      <c r="AS514" s="17"/>
      <c r="AT514" s="17"/>
      <c r="AU514" s="17"/>
      <c r="AV514" s="17"/>
      <c r="AW514" s="17"/>
      <c r="AX514" s="17"/>
      <c r="AY514" s="17"/>
      <c r="AZ514" s="17"/>
      <c r="BA514" s="17"/>
      <c r="BB514" s="17"/>
      <c r="BC514" s="17"/>
      <c r="BD514" s="17"/>
      <c r="BE514" s="17"/>
      <c r="BF514" s="17"/>
      <c r="BG514" s="17"/>
      <c r="BH514" s="17"/>
      <c r="BI514" s="17"/>
      <c r="BJ514" s="17"/>
      <c r="BK514" s="17"/>
      <c r="BL514" s="17"/>
      <c r="BM514" s="17"/>
      <c r="BN514" s="17"/>
      <c r="BO514" s="17"/>
      <c r="BP514" s="17"/>
      <c r="BQ514" s="17"/>
      <c r="BR514" s="17"/>
      <c r="BS514" s="17"/>
      <c r="BT514" s="17"/>
      <c r="BU514" s="17"/>
      <c r="BV514" s="17"/>
      <c r="BW514" s="17"/>
      <c r="BX514" s="17"/>
      <c r="BY514" s="17"/>
      <c r="BZ514" s="17"/>
      <c r="CA514" s="17"/>
      <c r="CB514" s="17"/>
      <c r="CC514" s="17"/>
      <c r="CD514" s="17"/>
      <c r="CE514" s="17"/>
      <c r="CF514" s="17"/>
      <c r="CG514" s="17"/>
      <c r="CH514" s="17"/>
      <c r="CI514" s="17"/>
      <c r="CJ514" s="17"/>
      <c r="CK514" s="17"/>
      <c r="CL514" s="17"/>
      <c r="CM514" s="17"/>
      <c r="CN514" s="17"/>
      <c r="CO514" s="17"/>
      <c r="CP514" s="17"/>
      <c r="CQ514" s="17"/>
      <c r="CR514" s="17"/>
      <c r="CS514" s="17"/>
      <c r="CT514" s="17"/>
      <c r="CU514" s="17"/>
      <c r="CV514" s="17"/>
      <c r="CW514" s="17"/>
      <c r="CX514" s="17"/>
      <c r="CY514" s="17"/>
      <c r="CZ514" s="17"/>
      <c r="DA514" s="17"/>
      <c r="DB514" s="17"/>
      <c r="DC514" s="17"/>
      <c r="DD514" s="17"/>
      <c r="DE514" s="17"/>
      <c r="DF514" s="17"/>
      <c r="DG514" s="17"/>
      <c r="DH514" s="17"/>
      <c r="DI514" s="17"/>
      <c r="DJ514" s="17"/>
      <c r="DK514" s="17"/>
      <c r="DL514" s="17"/>
      <c r="DM514" s="17"/>
      <c r="DN514" s="17"/>
      <c r="DO514" s="17"/>
      <c r="DP514" s="17"/>
      <c r="DQ514" s="17"/>
      <c r="DR514" s="17"/>
      <c r="DS514" s="17"/>
      <c r="DT514" s="17"/>
      <c r="DU514" s="17"/>
      <c r="DV514" s="17"/>
      <c r="DW514" s="17"/>
      <c r="DX514" s="17"/>
      <c r="DY514" s="17"/>
      <c r="DZ514" s="17"/>
      <c r="EA514" s="17"/>
      <c r="EB514" s="17"/>
      <c r="EC514" s="17"/>
      <c r="ED514" s="17"/>
      <c r="EE514" s="17"/>
      <c r="EF514" s="17"/>
      <c r="EG514" s="17"/>
      <c r="EH514" s="17"/>
      <c r="EI514" s="17"/>
      <c r="EJ514" s="17"/>
      <c r="EK514" s="17"/>
      <c r="EL514" s="17"/>
      <c r="EM514" s="17"/>
      <c r="EN514" s="17"/>
      <c r="EO514" s="17"/>
      <c r="EP514" s="17"/>
      <c r="EQ514" s="17"/>
      <c r="ER514" s="17"/>
      <c r="ES514" s="17"/>
      <c r="ET514" s="17"/>
      <c r="EU514" s="17"/>
      <c r="EV514" s="17"/>
      <c r="EW514" s="17"/>
      <c r="EX514" s="17"/>
      <c r="EY514" s="17"/>
      <c r="EZ514" s="17"/>
      <c r="FA514" s="17"/>
      <c r="FB514" s="17"/>
      <c r="FC514" s="17"/>
      <c r="FD514" s="17"/>
      <c r="FE514" s="17"/>
      <c r="FF514" s="17"/>
      <c r="FG514" s="17"/>
      <c r="FH514" s="17"/>
      <c r="FI514" s="17"/>
      <c r="FJ514" s="17"/>
      <c r="FK514" s="17"/>
      <c r="FL514" s="17"/>
      <c r="FM514" s="17"/>
      <c r="FN514" s="17"/>
      <c r="FO514" s="17"/>
      <c r="FP514" s="17"/>
      <c r="FQ514" s="17"/>
      <c r="FR514" s="17"/>
      <c r="FS514" s="17"/>
      <c r="FT514" s="17"/>
      <c r="FU514" s="17"/>
      <c r="FV514" s="17"/>
      <c r="FW514" s="17"/>
      <c r="FX514" s="17"/>
      <c r="FY514" s="17"/>
      <c r="FZ514" s="17"/>
      <c r="GA514" s="17"/>
      <c r="GB514" s="17"/>
      <c r="GC514" s="17"/>
      <c r="GD514" s="17"/>
      <c r="GE514" s="17"/>
      <c r="GF514" s="17"/>
      <c r="GG514" s="17"/>
      <c r="GH514" s="17"/>
      <c r="GI514" s="17"/>
      <c r="GJ514" s="17"/>
      <c r="GK514" s="17"/>
      <c r="GL514" s="17"/>
      <c r="GM514" s="17"/>
      <c r="GN514" s="17"/>
    </row>
    <row r="515" spans="1:196" s="81" customFormat="1" x14ac:dyDescent="0.25">
      <c r="A515" s="114">
        <f>IF(F515&lt;&gt;"",1+MAX($A$7:A514),"")</f>
        <v>397</v>
      </c>
      <c r="B515" s="239"/>
      <c r="C515" s="75"/>
      <c r="D515" s="75"/>
      <c r="E515" s="98" t="s">
        <v>507</v>
      </c>
      <c r="F515" s="68">
        <v>5</v>
      </c>
      <c r="G515" s="65"/>
      <c r="H515" s="68" t="s">
        <v>35</v>
      </c>
      <c r="I515" s="69">
        <v>0</v>
      </c>
      <c r="J515" s="70">
        <f t="shared" si="240"/>
        <v>5</v>
      </c>
      <c r="K515" s="71"/>
      <c r="L515" s="71">
        <f t="shared" si="241"/>
        <v>0</v>
      </c>
      <c r="M515" s="71"/>
      <c r="N515" s="41">
        <f t="shared" si="242"/>
        <v>0</v>
      </c>
      <c r="O515" s="71"/>
      <c r="P515" s="71">
        <f t="shared" si="243"/>
        <v>0</v>
      </c>
      <c r="Q515" s="72">
        <f t="shared" si="244"/>
        <v>0</v>
      </c>
      <c r="R515" s="73"/>
      <c r="S515" s="65"/>
      <c r="T515" s="65"/>
      <c r="U515" s="65"/>
      <c r="V515" s="65"/>
      <c r="W515" s="65"/>
      <c r="X515" s="65"/>
      <c r="Y515" s="65"/>
      <c r="Z515" s="65"/>
      <c r="AA515" s="65"/>
      <c r="AB515" s="65"/>
      <c r="AC515" s="65"/>
      <c r="AD515" s="65"/>
      <c r="AE515" s="65"/>
      <c r="AF515" s="65"/>
      <c r="AG515" s="65"/>
      <c r="AH515" s="17"/>
      <c r="AI515" s="17"/>
      <c r="AJ515" s="17"/>
      <c r="AK515" s="17"/>
      <c r="AL515" s="17"/>
      <c r="AM515" s="17"/>
      <c r="AN515" s="17"/>
      <c r="AO515" s="17"/>
      <c r="AP515" s="17"/>
      <c r="AQ515" s="17"/>
      <c r="AR515" s="17"/>
      <c r="AS515" s="17"/>
      <c r="AT515" s="17"/>
      <c r="AU515" s="17"/>
      <c r="AV515" s="17"/>
      <c r="AW515" s="17"/>
      <c r="AX515" s="17"/>
      <c r="AY515" s="17"/>
      <c r="AZ515" s="17"/>
      <c r="BA515" s="17"/>
      <c r="BB515" s="17"/>
      <c r="BC515" s="17"/>
      <c r="BD515" s="17"/>
      <c r="BE515" s="17"/>
      <c r="BF515" s="17"/>
      <c r="BG515" s="17"/>
      <c r="BH515" s="17"/>
      <c r="BI515" s="17"/>
      <c r="BJ515" s="17"/>
      <c r="BK515" s="17"/>
      <c r="BL515" s="17"/>
      <c r="BM515" s="17"/>
      <c r="BN515" s="17"/>
      <c r="BO515" s="17"/>
      <c r="BP515" s="17"/>
      <c r="BQ515" s="17"/>
      <c r="BR515" s="17"/>
      <c r="BS515" s="17"/>
      <c r="BT515" s="17"/>
      <c r="BU515" s="17"/>
      <c r="BV515" s="17"/>
      <c r="BW515" s="17"/>
      <c r="BX515" s="17"/>
      <c r="BY515" s="17"/>
      <c r="BZ515" s="17"/>
      <c r="CA515" s="17"/>
      <c r="CB515" s="17"/>
      <c r="CC515" s="17"/>
      <c r="CD515" s="17"/>
      <c r="CE515" s="17"/>
      <c r="CF515" s="17"/>
      <c r="CG515" s="17"/>
      <c r="CH515" s="17"/>
      <c r="CI515" s="17"/>
      <c r="CJ515" s="17"/>
      <c r="CK515" s="17"/>
      <c r="CL515" s="17"/>
      <c r="CM515" s="17"/>
      <c r="CN515" s="17"/>
      <c r="CO515" s="17"/>
      <c r="CP515" s="17"/>
      <c r="CQ515" s="17"/>
      <c r="CR515" s="17"/>
      <c r="CS515" s="17"/>
      <c r="CT515" s="17"/>
      <c r="CU515" s="17"/>
      <c r="CV515" s="17"/>
      <c r="CW515" s="17"/>
      <c r="CX515" s="17"/>
      <c r="CY515" s="17"/>
      <c r="CZ515" s="17"/>
      <c r="DA515" s="17"/>
      <c r="DB515" s="17"/>
      <c r="DC515" s="17"/>
      <c r="DD515" s="17"/>
      <c r="DE515" s="17"/>
      <c r="DF515" s="17"/>
      <c r="DG515" s="17"/>
      <c r="DH515" s="17"/>
      <c r="DI515" s="17"/>
      <c r="DJ515" s="17"/>
      <c r="DK515" s="17"/>
      <c r="DL515" s="17"/>
      <c r="DM515" s="17"/>
      <c r="DN515" s="17"/>
      <c r="DO515" s="17"/>
      <c r="DP515" s="17"/>
      <c r="DQ515" s="17"/>
      <c r="DR515" s="17"/>
      <c r="DS515" s="17"/>
      <c r="DT515" s="17"/>
      <c r="DU515" s="17"/>
      <c r="DV515" s="17"/>
      <c r="DW515" s="17"/>
      <c r="DX515" s="17"/>
      <c r="DY515" s="17"/>
      <c r="DZ515" s="17"/>
      <c r="EA515" s="17"/>
      <c r="EB515" s="17"/>
      <c r="EC515" s="17"/>
      <c r="ED515" s="17"/>
      <c r="EE515" s="17"/>
      <c r="EF515" s="17"/>
      <c r="EG515" s="17"/>
      <c r="EH515" s="17"/>
      <c r="EI515" s="17"/>
      <c r="EJ515" s="17"/>
      <c r="EK515" s="17"/>
      <c r="EL515" s="17"/>
      <c r="EM515" s="17"/>
      <c r="EN515" s="17"/>
      <c r="EO515" s="17"/>
      <c r="EP515" s="17"/>
      <c r="EQ515" s="17"/>
      <c r="ER515" s="17"/>
      <c r="ES515" s="17"/>
      <c r="ET515" s="17"/>
      <c r="EU515" s="17"/>
      <c r="EV515" s="17"/>
      <c r="EW515" s="17"/>
      <c r="EX515" s="17"/>
      <c r="EY515" s="17"/>
      <c r="EZ515" s="17"/>
      <c r="FA515" s="17"/>
      <c r="FB515" s="17"/>
      <c r="FC515" s="17"/>
      <c r="FD515" s="17"/>
      <c r="FE515" s="17"/>
      <c r="FF515" s="17"/>
      <c r="FG515" s="17"/>
      <c r="FH515" s="17"/>
      <c r="FI515" s="17"/>
      <c r="FJ515" s="17"/>
      <c r="FK515" s="17"/>
      <c r="FL515" s="17"/>
      <c r="FM515" s="17"/>
      <c r="FN515" s="17"/>
      <c r="FO515" s="17"/>
      <c r="FP515" s="17"/>
      <c r="FQ515" s="17"/>
      <c r="FR515" s="17"/>
      <c r="FS515" s="17"/>
      <c r="FT515" s="17"/>
      <c r="FU515" s="17"/>
      <c r="FV515" s="17"/>
      <c r="FW515" s="17"/>
      <c r="FX515" s="17"/>
      <c r="FY515" s="17"/>
      <c r="FZ515" s="17"/>
      <c r="GA515" s="17"/>
      <c r="GB515" s="17"/>
      <c r="GC515" s="17"/>
      <c r="GD515" s="17"/>
      <c r="GE515" s="17"/>
      <c r="GF515" s="17"/>
      <c r="GG515" s="17"/>
      <c r="GH515" s="17"/>
      <c r="GI515" s="17"/>
      <c r="GJ515" s="17"/>
      <c r="GK515" s="17"/>
      <c r="GL515" s="17"/>
      <c r="GM515" s="17"/>
      <c r="GN515" s="17"/>
    </row>
    <row r="516" spans="1:196" s="81" customFormat="1" x14ac:dyDescent="0.25">
      <c r="A516" s="114">
        <f>IF(F516&lt;&gt;"",1+MAX($A$7:A515),"")</f>
        <v>398</v>
      </c>
      <c r="B516" s="239"/>
      <c r="C516" s="75"/>
      <c r="D516" s="75"/>
      <c r="E516" s="98" t="s">
        <v>508</v>
      </c>
      <c r="F516" s="68">
        <v>1</v>
      </c>
      <c r="G516" s="83"/>
      <c r="H516" s="68" t="s">
        <v>35</v>
      </c>
      <c r="I516" s="69">
        <v>0</v>
      </c>
      <c r="J516" s="70">
        <f t="shared" si="240"/>
        <v>1</v>
      </c>
      <c r="K516" s="71"/>
      <c r="L516" s="71">
        <f t="shared" si="241"/>
        <v>0</v>
      </c>
      <c r="M516" s="71"/>
      <c r="N516" s="41">
        <f t="shared" si="242"/>
        <v>0</v>
      </c>
      <c r="O516" s="71"/>
      <c r="P516" s="71">
        <f t="shared" si="243"/>
        <v>0</v>
      </c>
      <c r="Q516" s="72">
        <f t="shared" si="244"/>
        <v>0</v>
      </c>
      <c r="R516" s="73"/>
      <c r="S516" s="82"/>
      <c r="T516" s="83"/>
      <c r="U516" s="83"/>
      <c r="V516" s="84"/>
      <c r="W516" s="85"/>
      <c r="X516" s="86"/>
      <c r="Y516" s="86"/>
      <c r="Z516" s="86"/>
      <c r="AA516" s="86"/>
      <c r="AB516" s="87"/>
      <c r="AC516" s="88"/>
      <c r="AD516" s="65"/>
      <c r="AE516" s="65"/>
      <c r="AF516" s="65"/>
      <c r="AG516" s="65"/>
      <c r="AH516" s="17"/>
      <c r="AI516" s="17"/>
      <c r="AJ516" s="17"/>
      <c r="AK516" s="17"/>
      <c r="AL516" s="17"/>
      <c r="AM516" s="17"/>
      <c r="AN516" s="17"/>
      <c r="AO516" s="17"/>
      <c r="AP516" s="17"/>
      <c r="AQ516" s="17"/>
      <c r="AR516" s="17"/>
      <c r="AS516" s="17"/>
      <c r="AT516" s="17"/>
      <c r="AU516" s="17"/>
      <c r="AV516" s="17"/>
      <c r="AW516" s="17"/>
      <c r="AX516" s="17"/>
      <c r="AY516" s="17"/>
      <c r="AZ516" s="17"/>
      <c r="BA516" s="17"/>
      <c r="BB516" s="17"/>
      <c r="BC516" s="17"/>
      <c r="BD516" s="17"/>
      <c r="BE516" s="17"/>
      <c r="BF516" s="17"/>
      <c r="BG516" s="17"/>
      <c r="BH516" s="17"/>
      <c r="BI516" s="17"/>
      <c r="BJ516" s="17"/>
      <c r="BK516" s="17"/>
      <c r="BL516" s="17"/>
      <c r="BM516" s="17"/>
      <c r="BN516" s="17"/>
      <c r="BO516" s="17"/>
      <c r="BP516" s="17"/>
      <c r="BQ516" s="17"/>
      <c r="BR516" s="17"/>
      <c r="BS516" s="17"/>
      <c r="BT516" s="17"/>
      <c r="BU516" s="17"/>
      <c r="BV516" s="17"/>
      <c r="BW516" s="17"/>
      <c r="BX516" s="17"/>
      <c r="BY516" s="17"/>
      <c r="BZ516" s="17"/>
      <c r="CA516" s="17"/>
      <c r="CB516" s="17"/>
      <c r="CC516" s="17"/>
      <c r="CD516" s="17"/>
      <c r="CE516" s="17"/>
      <c r="CF516" s="17"/>
      <c r="CG516" s="17"/>
      <c r="CH516" s="17"/>
      <c r="CI516" s="17"/>
      <c r="CJ516" s="17"/>
      <c r="CK516" s="17"/>
      <c r="CL516" s="17"/>
      <c r="CM516" s="17"/>
      <c r="CN516" s="17"/>
      <c r="CO516" s="17"/>
      <c r="CP516" s="17"/>
      <c r="CQ516" s="17"/>
      <c r="CR516" s="17"/>
      <c r="CS516" s="17"/>
      <c r="CT516" s="17"/>
      <c r="CU516" s="17"/>
      <c r="CV516" s="17"/>
      <c r="CW516" s="17"/>
      <c r="CX516" s="17"/>
      <c r="CY516" s="17"/>
      <c r="CZ516" s="17"/>
      <c r="DA516" s="17"/>
      <c r="DB516" s="17"/>
      <c r="DC516" s="17"/>
      <c r="DD516" s="17"/>
      <c r="DE516" s="17"/>
      <c r="DF516" s="17"/>
      <c r="DG516" s="17"/>
      <c r="DH516" s="17"/>
      <c r="DI516" s="17"/>
      <c r="DJ516" s="17"/>
      <c r="DK516" s="17"/>
      <c r="DL516" s="17"/>
      <c r="DM516" s="17"/>
      <c r="DN516" s="17"/>
      <c r="DO516" s="17"/>
      <c r="DP516" s="17"/>
      <c r="DQ516" s="17"/>
      <c r="DR516" s="17"/>
      <c r="DS516" s="17"/>
      <c r="DT516" s="17"/>
      <c r="DU516" s="17"/>
      <c r="DV516" s="17"/>
      <c r="DW516" s="17"/>
      <c r="DX516" s="17"/>
      <c r="DY516" s="17"/>
      <c r="DZ516" s="17"/>
      <c r="EA516" s="17"/>
      <c r="EB516" s="17"/>
      <c r="EC516" s="17"/>
      <c r="ED516" s="17"/>
      <c r="EE516" s="17"/>
      <c r="EF516" s="17"/>
      <c r="EG516" s="17"/>
      <c r="EH516" s="17"/>
      <c r="EI516" s="17"/>
      <c r="EJ516" s="17"/>
      <c r="EK516" s="17"/>
      <c r="EL516" s="17"/>
      <c r="EM516" s="17"/>
      <c r="EN516" s="17"/>
      <c r="EO516" s="17"/>
      <c r="EP516" s="17"/>
      <c r="EQ516" s="17"/>
      <c r="ER516" s="17"/>
      <c r="ES516" s="17"/>
      <c r="ET516" s="17"/>
      <c r="EU516" s="17"/>
      <c r="EV516" s="17"/>
      <c r="EW516" s="17"/>
      <c r="EX516" s="17"/>
      <c r="EY516" s="17"/>
      <c r="EZ516" s="17"/>
      <c r="FA516" s="17"/>
      <c r="FB516" s="17"/>
      <c r="FC516" s="17"/>
      <c r="FD516" s="17"/>
      <c r="FE516" s="17"/>
      <c r="FF516" s="17"/>
      <c r="FG516" s="17"/>
      <c r="FH516" s="17"/>
      <c r="FI516" s="17"/>
      <c r="FJ516" s="17"/>
      <c r="FK516" s="17"/>
      <c r="FL516" s="17"/>
      <c r="FM516" s="17"/>
      <c r="FN516" s="17"/>
      <c r="FO516" s="17"/>
      <c r="FP516" s="17"/>
      <c r="FQ516" s="17"/>
      <c r="FR516" s="17"/>
      <c r="FS516" s="17"/>
      <c r="FT516" s="17"/>
      <c r="FU516" s="17"/>
      <c r="FV516" s="17"/>
      <c r="FW516" s="17"/>
      <c r="FX516" s="17"/>
      <c r="FY516" s="17"/>
      <c r="FZ516" s="17"/>
      <c r="GA516" s="17"/>
      <c r="GB516" s="17"/>
      <c r="GC516" s="17"/>
      <c r="GD516" s="17"/>
      <c r="GE516" s="17"/>
      <c r="GF516" s="17"/>
      <c r="GG516" s="17"/>
      <c r="GH516" s="17"/>
      <c r="GI516" s="17"/>
      <c r="GJ516" s="17"/>
      <c r="GK516" s="17"/>
      <c r="GL516" s="17"/>
      <c r="GM516" s="17"/>
      <c r="GN516" s="17"/>
    </row>
    <row r="517" spans="1:196" s="17" customFormat="1" x14ac:dyDescent="0.25">
      <c r="A517" s="114">
        <f>IF(F517&lt;&gt;"",1+MAX($A$7:A516),"")</f>
        <v>399</v>
      </c>
      <c r="B517" s="240"/>
      <c r="C517" s="67"/>
      <c r="D517" s="67"/>
      <c r="E517" s="98" t="s">
        <v>509</v>
      </c>
      <c r="F517" s="68">
        <v>1</v>
      </c>
      <c r="G517" s="65"/>
      <c r="H517" s="68" t="s">
        <v>35</v>
      </c>
      <c r="I517" s="69">
        <v>0</v>
      </c>
      <c r="J517" s="70">
        <f t="shared" si="240"/>
        <v>1</v>
      </c>
      <c r="K517" s="71"/>
      <c r="L517" s="71">
        <f t="shared" si="241"/>
        <v>0</v>
      </c>
      <c r="M517" s="71"/>
      <c r="N517" s="41">
        <f t="shared" si="242"/>
        <v>0</v>
      </c>
      <c r="O517" s="71"/>
      <c r="P517" s="71">
        <f t="shared" si="243"/>
        <v>0</v>
      </c>
      <c r="Q517" s="72">
        <f t="shared" si="244"/>
        <v>0</v>
      </c>
      <c r="R517" s="73"/>
      <c r="S517" s="65"/>
      <c r="T517" s="65"/>
      <c r="U517" s="65"/>
      <c r="V517" s="65"/>
      <c r="W517" s="65"/>
      <c r="X517" s="65"/>
      <c r="Y517" s="65"/>
      <c r="Z517" s="65"/>
      <c r="AA517" s="65"/>
      <c r="AB517" s="65"/>
      <c r="AC517" s="65"/>
      <c r="AD517" s="65"/>
      <c r="AE517" s="65"/>
      <c r="AF517" s="65"/>
      <c r="AG517" s="65"/>
    </row>
    <row r="518" spans="1:196" s="81" customFormat="1" x14ac:dyDescent="0.25">
      <c r="A518" s="114" t="str">
        <f>IF(F518&lt;&gt;"",1+MAX($A$7:A517),"")</f>
        <v/>
      </c>
      <c r="B518" s="177"/>
      <c r="C518" s="75"/>
      <c r="D518" s="75"/>
      <c r="E518" s="97" t="s">
        <v>427</v>
      </c>
      <c r="F518" s="68"/>
      <c r="G518" s="65"/>
      <c r="H518" s="68"/>
      <c r="I518" s="69"/>
      <c r="J518" s="70"/>
      <c r="K518" s="71"/>
      <c r="L518" s="71"/>
      <c r="M518" s="71"/>
      <c r="N518" s="41"/>
      <c r="O518" s="71"/>
      <c r="P518" s="71"/>
      <c r="Q518" s="72"/>
      <c r="R518" s="73"/>
      <c r="S518" s="65"/>
      <c r="T518" s="65"/>
      <c r="U518" s="65"/>
      <c r="V518" s="65"/>
      <c r="W518" s="65"/>
      <c r="X518" s="65"/>
      <c r="Y518" s="65"/>
      <c r="Z518" s="65"/>
      <c r="AA518" s="65"/>
      <c r="AB518" s="65"/>
      <c r="AC518" s="65"/>
      <c r="AD518" s="65"/>
      <c r="AE518" s="65"/>
      <c r="AF518" s="65"/>
      <c r="AG518" s="65"/>
      <c r="AH518" s="17"/>
      <c r="AI518" s="17"/>
      <c r="AJ518" s="17"/>
      <c r="AK518" s="17"/>
      <c r="AL518" s="17"/>
      <c r="AM518" s="17"/>
      <c r="AN518" s="17"/>
      <c r="AO518" s="17"/>
      <c r="AP518" s="17"/>
      <c r="AQ518" s="17"/>
      <c r="AR518" s="17"/>
      <c r="AS518" s="17"/>
      <c r="AT518" s="17"/>
      <c r="AU518" s="17"/>
      <c r="AV518" s="17"/>
      <c r="AW518" s="17"/>
      <c r="AX518" s="17"/>
      <c r="AY518" s="17"/>
      <c r="AZ518" s="17"/>
      <c r="BA518" s="17"/>
      <c r="BB518" s="17"/>
      <c r="BC518" s="17"/>
      <c r="BD518" s="17"/>
      <c r="BE518" s="17"/>
      <c r="BF518" s="17"/>
      <c r="BG518" s="17"/>
      <c r="BH518" s="17"/>
      <c r="BI518" s="17"/>
      <c r="BJ518" s="17"/>
      <c r="BK518" s="17"/>
      <c r="BL518" s="17"/>
      <c r="BM518" s="17"/>
      <c r="BN518" s="17"/>
      <c r="BO518" s="17"/>
      <c r="BP518" s="17"/>
      <c r="BQ518" s="17"/>
      <c r="BR518" s="17"/>
      <c r="BS518" s="17"/>
      <c r="BT518" s="17"/>
      <c r="BU518" s="17"/>
      <c r="BV518" s="17"/>
      <c r="BW518" s="17"/>
      <c r="BX518" s="17"/>
      <c r="BY518" s="17"/>
      <c r="BZ518" s="17"/>
      <c r="CA518" s="17"/>
      <c r="CB518" s="17"/>
      <c r="CC518" s="17"/>
      <c r="CD518" s="17"/>
      <c r="CE518" s="17"/>
      <c r="CF518" s="17"/>
      <c r="CG518" s="17"/>
      <c r="CH518" s="17"/>
      <c r="CI518" s="17"/>
      <c r="CJ518" s="17"/>
      <c r="CK518" s="17"/>
      <c r="CL518" s="17"/>
      <c r="CM518" s="17"/>
      <c r="CN518" s="17"/>
      <c r="CO518" s="17"/>
      <c r="CP518" s="17"/>
      <c r="CQ518" s="17"/>
      <c r="CR518" s="17"/>
      <c r="CS518" s="17"/>
      <c r="CT518" s="17"/>
      <c r="CU518" s="17"/>
      <c r="CV518" s="17"/>
      <c r="CW518" s="17"/>
      <c r="CX518" s="17"/>
      <c r="CY518" s="17"/>
      <c r="CZ518" s="17"/>
      <c r="DA518" s="17"/>
      <c r="DB518" s="17"/>
      <c r="DC518" s="17"/>
      <c r="DD518" s="17"/>
      <c r="DE518" s="17"/>
      <c r="DF518" s="17"/>
      <c r="DG518" s="17"/>
      <c r="DH518" s="17"/>
      <c r="DI518" s="17"/>
      <c r="DJ518" s="17"/>
      <c r="DK518" s="17"/>
      <c r="DL518" s="17"/>
      <c r="DM518" s="17"/>
      <c r="DN518" s="17"/>
      <c r="DO518" s="17"/>
      <c r="DP518" s="17"/>
      <c r="DQ518" s="17"/>
      <c r="DR518" s="17"/>
      <c r="DS518" s="17"/>
      <c r="DT518" s="17"/>
      <c r="DU518" s="17"/>
      <c r="DV518" s="17"/>
      <c r="DW518" s="17"/>
      <c r="DX518" s="17"/>
      <c r="DY518" s="17"/>
      <c r="DZ518" s="17"/>
      <c r="EA518" s="17"/>
      <c r="EB518" s="17"/>
      <c r="EC518" s="17"/>
      <c r="ED518" s="17"/>
      <c r="EE518" s="17"/>
      <c r="EF518" s="17"/>
      <c r="EG518" s="17"/>
      <c r="EH518" s="17"/>
      <c r="EI518" s="17"/>
      <c r="EJ518" s="17"/>
      <c r="EK518" s="17"/>
      <c r="EL518" s="17"/>
      <c r="EM518" s="17"/>
      <c r="EN518" s="17"/>
      <c r="EO518" s="17"/>
      <c r="EP518" s="17"/>
      <c r="EQ518" s="17"/>
      <c r="ER518" s="17"/>
      <c r="ES518" s="17"/>
      <c r="ET518" s="17"/>
      <c r="EU518" s="17"/>
      <c r="EV518" s="17"/>
      <c r="EW518" s="17"/>
      <c r="EX518" s="17"/>
      <c r="EY518" s="17"/>
      <c r="EZ518" s="17"/>
      <c r="FA518" s="17"/>
      <c r="FB518" s="17"/>
      <c r="FC518" s="17"/>
      <c r="FD518" s="17"/>
      <c r="FE518" s="17"/>
      <c r="FF518" s="17"/>
      <c r="FG518" s="17"/>
      <c r="FH518" s="17"/>
      <c r="FI518" s="17"/>
      <c r="FJ518" s="17"/>
      <c r="FK518" s="17"/>
      <c r="FL518" s="17"/>
      <c r="FM518" s="17"/>
      <c r="FN518" s="17"/>
      <c r="FO518" s="17"/>
      <c r="FP518" s="17"/>
      <c r="FQ518" s="17"/>
      <c r="FR518" s="17"/>
      <c r="FS518" s="17"/>
      <c r="FT518" s="17"/>
      <c r="FU518" s="17"/>
      <c r="FV518" s="17"/>
      <c r="FW518" s="17"/>
      <c r="FX518" s="17"/>
      <c r="FY518" s="17"/>
      <c r="FZ518" s="17"/>
      <c r="GA518" s="17"/>
      <c r="GB518" s="17"/>
      <c r="GC518" s="17"/>
      <c r="GD518" s="17"/>
      <c r="GE518" s="17"/>
      <c r="GF518" s="17"/>
      <c r="GG518" s="17"/>
      <c r="GH518" s="17"/>
      <c r="GI518" s="17"/>
      <c r="GJ518" s="17"/>
      <c r="GK518" s="17"/>
      <c r="GL518" s="17"/>
      <c r="GM518" s="17"/>
      <c r="GN518" s="17"/>
    </row>
    <row r="519" spans="1:196" s="81" customFormat="1" x14ac:dyDescent="0.25">
      <c r="A519" s="114">
        <f>IF(F519&lt;&gt;"",1+MAX($A$7:A518),"")</f>
        <v>400</v>
      </c>
      <c r="B519" s="238" t="s">
        <v>645</v>
      </c>
      <c r="C519" s="75"/>
      <c r="D519" s="75"/>
      <c r="E519" s="98" t="s">
        <v>510</v>
      </c>
      <c r="F519" s="68">
        <v>1</v>
      </c>
      <c r="G519" s="65"/>
      <c r="H519" s="68" t="s">
        <v>35</v>
      </c>
      <c r="I519" s="69">
        <v>0</v>
      </c>
      <c r="J519" s="70">
        <f t="shared" si="240"/>
        <v>1</v>
      </c>
      <c r="K519" s="71"/>
      <c r="L519" s="71">
        <f t="shared" si="241"/>
        <v>0</v>
      </c>
      <c r="M519" s="71"/>
      <c r="N519" s="41">
        <f t="shared" si="242"/>
        <v>0</v>
      </c>
      <c r="O519" s="71"/>
      <c r="P519" s="71">
        <f t="shared" si="243"/>
        <v>0</v>
      </c>
      <c r="Q519" s="72">
        <f t="shared" si="244"/>
        <v>0</v>
      </c>
      <c r="R519" s="73"/>
      <c r="S519" s="65"/>
      <c r="T519" s="65"/>
      <c r="U519" s="65"/>
      <c r="V519" s="65"/>
      <c r="W519" s="65"/>
      <c r="X519" s="65"/>
      <c r="Y519" s="65"/>
      <c r="Z519" s="65"/>
      <c r="AA519" s="65"/>
      <c r="AB519" s="65"/>
      <c r="AC519" s="65"/>
      <c r="AD519" s="65"/>
      <c r="AE519" s="65"/>
      <c r="AF519" s="65"/>
      <c r="AG519" s="65"/>
      <c r="AH519" s="17"/>
      <c r="AI519" s="17"/>
      <c r="AJ519" s="17"/>
      <c r="AK519" s="17"/>
      <c r="AL519" s="17"/>
      <c r="AM519" s="17"/>
      <c r="AN519" s="17"/>
      <c r="AO519" s="17"/>
      <c r="AP519" s="17"/>
      <c r="AQ519" s="17"/>
      <c r="AR519" s="17"/>
      <c r="AS519" s="17"/>
      <c r="AT519" s="17"/>
      <c r="AU519" s="17"/>
      <c r="AV519" s="17"/>
      <c r="AW519" s="17"/>
      <c r="AX519" s="17"/>
      <c r="AY519" s="17"/>
      <c r="AZ519" s="17"/>
      <c r="BA519" s="17"/>
      <c r="BB519" s="17"/>
      <c r="BC519" s="17"/>
      <c r="BD519" s="17"/>
      <c r="BE519" s="17"/>
      <c r="BF519" s="17"/>
      <c r="BG519" s="17"/>
      <c r="BH519" s="17"/>
      <c r="BI519" s="17"/>
      <c r="BJ519" s="17"/>
      <c r="BK519" s="17"/>
      <c r="BL519" s="17"/>
      <c r="BM519" s="17"/>
      <c r="BN519" s="17"/>
      <c r="BO519" s="17"/>
      <c r="BP519" s="17"/>
      <c r="BQ519" s="17"/>
      <c r="BR519" s="17"/>
      <c r="BS519" s="17"/>
      <c r="BT519" s="17"/>
      <c r="BU519" s="17"/>
      <c r="BV519" s="17"/>
      <c r="BW519" s="17"/>
      <c r="BX519" s="17"/>
      <c r="BY519" s="17"/>
      <c r="BZ519" s="17"/>
      <c r="CA519" s="17"/>
      <c r="CB519" s="17"/>
      <c r="CC519" s="17"/>
      <c r="CD519" s="17"/>
      <c r="CE519" s="17"/>
      <c r="CF519" s="17"/>
      <c r="CG519" s="17"/>
      <c r="CH519" s="17"/>
      <c r="CI519" s="17"/>
      <c r="CJ519" s="17"/>
      <c r="CK519" s="17"/>
      <c r="CL519" s="17"/>
      <c r="CM519" s="17"/>
      <c r="CN519" s="17"/>
      <c r="CO519" s="17"/>
      <c r="CP519" s="17"/>
      <c r="CQ519" s="17"/>
      <c r="CR519" s="17"/>
      <c r="CS519" s="17"/>
      <c r="CT519" s="17"/>
      <c r="CU519" s="17"/>
      <c r="CV519" s="17"/>
      <c r="CW519" s="17"/>
      <c r="CX519" s="17"/>
      <c r="CY519" s="17"/>
      <c r="CZ519" s="17"/>
      <c r="DA519" s="17"/>
      <c r="DB519" s="17"/>
      <c r="DC519" s="17"/>
      <c r="DD519" s="17"/>
      <c r="DE519" s="17"/>
      <c r="DF519" s="17"/>
      <c r="DG519" s="17"/>
      <c r="DH519" s="17"/>
      <c r="DI519" s="17"/>
      <c r="DJ519" s="17"/>
      <c r="DK519" s="17"/>
      <c r="DL519" s="17"/>
      <c r="DM519" s="17"/>
      <c r="DN519" s="17"/>
      <c r="DO519" s="17"/>
      <c r="DP519" s="17"/>
      <c r="DQ519" s="17"/>
      <c r="DR519" s="17"/>
      <c r="DS519" s="17"/>
      <c r="DT519" s="17"/>
      <c r="DU519" s="17"/>
      <c r="DV519" s="17"/>
      <c r="DW519" s="17"/>
      <c r="DX519" s="17"/>
      <c r="DY519" s="17"/>
      <c r="DZ519" s="17"/>
      <c r="EA519" s="17"/>
      <c r="EB519" s="17"/>
      <c r="EC519" s="17"/>
      <c r="ED519" s="17"/>
      <c r="EE519" s="17"/>
      <c r="EF519" s="17"/>
      <c r="EG519" s="17"/>
      <c r="EH519" s="17"/>
      <c r="EI519" s="17"/>
      <c r="EJ519" s="17"/>
      <c r="EK519" s="17"/>
      <c r="EL519" s="17"/>
      <c r="EM519" s="17"/>
      <c r="EN519" s="17"/>
      <c r="EO519" s="17"/>
      <c r="EP519" s="17"/>
      <c r="EQ519" s="17"/>
      <c r="ER519" s="17"/>
      <c r="ES519" s="17"/>
      <c r="ET519" s="17"/>
      <c r="EU519" s="17"/>
      <c r="EV519" s="17"/>
      <c r="EW519" s="17"/>
      <c r="EX519" s="17"/>
      <c r="EY519" s="17"/>
      <c r="EZ519" s="17"/>
      <c r="FA519" s="17"/>
      <c r="FB519" s="17"/>
      <c r="FC519" s="17"/>
      <c r="FD519" s="17"/>
      <c r="FE519" s="17"/>
      <c r="FF519" s="17"/>
      <c r="FG519" s="17"/>
      <c r="FH519" s="17"/>
      <c r="FI519" s="17"/>
      <c r="FJ519" s="17"/>
      <c r="FK519" s="17"/>
      <c r="FL519" s="17"/>
      <c r="FM519" s="17"/>
      <c r="FN519" s="17"/>
      <c r="FO519" s="17"/>
      <c r="FP519" s="17"/>
      <c r="FQ519" s="17"/>
      <c r="FR519" s="17"/>
      <c r="FS519" s="17"/>
      <c r="FT519" s="17"/>
      <c r="FU519" s="17"/>
      <c r="FV519" s="17"/>
      <c r="FW519" s="17"/>
      <c r="FX519" s="17"/>
      <c r="FY519" s="17"/>
      <c r="FZ519" s="17"/>
      <c r="GA519" s="17"/>
      <c r="GB519" s="17"/>
      <c r="GC519" s="17"/>
      <c r="GD519" s="17"/>
      <c r="GE519" s="17"/>
      <c r="GF519" s="17"/>
      <c r="GG519" s="17"/>
      <c r="GH519" s="17"/>
      <c r="GI519" s="17"/>
      <c r="GJ519" s="17"/>
      <c r="GK519" s="17"/>
      <c r="GL519" s="17"/>
      <c r="GM519" s="17"/>
      <c r="GN519" s="17"/>
    </row>
    <row r="520" spans="1:196" s="81" customFormat="1" x14ac:dyDescent="0.25">
      <c r="A520" s="114">
        <f>IF(F520&lt;&gt;"",1+MAX($A$7:A519),"")</f>
        <v>401</v>
      </c>
      <c r="B520" s="239"/>
      <c r="C520" s="75"/>
      <c r="D520" s="75"/>
      <c r="E520" s="98" t="s">
        <v>511</v>
      </c>
      <c r="F520" s="68">
        <v>1</v>
      </c>
      <c r="G520" s="83"/>
      <c r="H520" s="68" t="s">
        <v>35</v>
      </c>
      <c r="I520" s="69">
        <v>0</v>
      </c>
      <c r="J520" s="70">
        <f t="shared" si="240"/>
        <v>1</v>
      </c>
      <c r="K520" s="71"/>
      <c r="L520" s="71">
        <f t="shared" si="241"/>
        <v>0</v>
      </c>
      <c r="M520" s="71"/>
      <c r="N520" s="41">
        <f t="shared" si="242"/>
        <v>0</v>
      </c>
      <c r="O520" s="71"/>
      <c r="P520" s="71">
        <f t="shared" si="243"/>
        <v>0</v>
      </c>
      <c r="Q520" s="72">
        <f t="shared" si="244"/>
        <v>0</v>
      </c>
      <c r="R520" s="73"/>
      <c r="S520" s="82"/>
      <c r="T520" s="83"/>
      <c r="U520" s="83"/>
      <c r="V520" s="84"/>
      <c r="W520" s="85"/>
      <c r="X520" s="86"/>
      <c r="Y520" s="86"/>
      <c r="Z520" s="86"/>
      <c r="AA520" s="86"/>
      <c r="AB520" s="87"/>
      <c r="AC520" s="88"/>
      <c r="AD520" s="65"/>
      <c r="AE520" s="65"/>
      <c r="AF520" s="65"/>
      <c r="AG520" s="65"/>
      <c r="AH520" s="17"/>
      <c r="AI520" s="17"/>
      <c r="AJ520" s="17"/>
      <c r="AK520" s="17"/>
      <c r="AL520" s="17"/>
      <c r="AM520" s="17"/>
      <c r="AN520" s="17"/>
      <c r="AO520" s="17"/>
      <c r="AP520" s="17"/>
      <c r="AQ520" s="17"/>
      <c r="AR520" s="17"/>
      <c r="AS520" s="17"/>
      <c r="AT520" s="17"/>
      <c r="AU520" s="17"/>
      <c r="AV520" s="17"/>
      <c r="AW520" s="17"/>
      <c r="AX520" s="17"/>
      <c r="AY520" s="17"/>
      <c r="AZ520" s="17"/>
      <c r="BA520" s="17"/>
      <c r="BB520" s="17"/>
      <c r="BC520" s="17"/>
      <c r="BD520" s="17"/>
      <c r="BE520" s="17"/>
      <c r="BF520" s="17"/>
      <c r="BG520" s="17"/>
      <c r="BH520" s="17"/>
      <c r="BI520" s="17"/>
      <c r="BJ520" s="17"/>
      <c r="BK520" s="17"/>
      <c r="BL520" s="17"/>
      <c r="BM520" s="17"/>
      <c r="BN520" s="17"/>
      <c r="BO520" s="17"/>
      <c r="BP520" s="17"/>
      <c r="BQ520" s="17"/>
      <c r="BR520" s="17"/>
      <c r="BS520" s="17"/>
      <c r="BT520" s="17"/>
      <c r="BU520" s="17"/>
      <c r="BV520" s="17"/>
      <c r="BW520" s="17"/>
      <c r="BX520" s="17"/>
      <c r="BY520" s="17"/>
      <c r="BZ520" s="17"/>
      <c r="CA520" s="17"/>
      <c r="CB520" s="17"/>
      <c r="CC520" s="17"/>
      <c r="CD520" s="17"/>
      <c r="CE520" s="17"/>
      <c r="CF520" s="17"/>
      <c r="CG520" s="17"/>
      <c r="CH520" s="17"/>
      <c r="CI520" s="17"/>
      <c r="CJ520" s="17"/>
      <c r="CK520" s="17"/>
      <c r="CL520" s="17"/>
      <c r="CM520" s="17"/>
      <c r="CN520" s="17"/>
      <c r="CO520" s="17"/>
      <c r="CP520" s="17"/>
      <c r="CQ520" s="17"/>
      <c r="CR520" s="17"/>
      <c r="CS520" s="17"/>
      <c r="CT520" s="17"/>
      <c r="CU520" s="17"/>
      <c r="CV520" s="17"/>
      <c r="CW520" s="17"/>
      <c r="CX520" s="17"/>
      <c r="CY520" s="17"/>
      <c r="CZ520" s="17"/>
      <c r="DA520" s="17"/>
      <c r="DB520" s="17"/>
      <c r="DC520" s="17"/>
      <c r="DD520" s="17"/>
      <c r="DE520" s="17"/>
      <c r="DF520" s="17"/>
      <c r="DG520" s="17"/>
      <c r="DH520" s="17"/>
      <c r="DI520" s="17"/>
      <c r="DJ520" s="17"/>
      <c r="DK520" s="17"/>
      <c r="DL520" s="17"/>
      <c r="DM520" s="17"/>
      <c r="DN520" s="17"/>
      <c r="DO520" s="17"/>
      <c r="DP520" s="17"/>
      <c r="DQ520" s="17"/>
      <c r="DR520" s="17"/>
      <c r="DS520" s="17"/>
      <c r="DT520" s="17"/>
      <c r="DU520" s="17"/>
      <c r="DV520" s="17"/>
      <c r="DW520" s="17"/>
      <c r="DX520" s="17"/>
      <c r="DY520" s="17"/>
      <c r="DZ520" s="17"/>
      <c r="EA520" s="17"/>
      <c r="EB520" s="17"/>
      <c r="EC520" s="17"/>
      <c r="ED520" s="17"/>
      <c r="EE520" s="17"/>
      <c r="EF520" s="17"/>
      <c r="EG520" s="17"/>
      <c r="EH520" s="17"/>
      <c r="EI520" s="17"/>
      <c r="EJ520" s="17"/>
      <c r="EK520" s="17"/>
      <c r="EL520" s="17"/>
      <c r="EM520" s="17"/>
      <c r="EN520" s="17"/>
      <c r="EO520" s="17"/>
      <c r="EP520" s="17"/>
      <c r="EQ520" s="17"/>
      <c r="ER520" s="17"/>
      <c r="ES520" s="17"/>
      <c r="ET520" s="17"/>
      <c r="EU520" s="17"/>
      <c r="EV520" s="17"/>
      <c r="EW520" s="17"/>
      <c r="EX520" s="17"/>
      <c r="EY520" s="17"/>
      <c r="EZ520" s="17"/>
      <c r="FA520" s="17"/>
      <c r="FB520" s="17"/>
      <c r="FC520" s="17"/>
      <c r="FD520" s="17"/>
      <c r="FE520" s="17"/>
      <c r="FF520" s="17"/>
      <c r="FG520" s="17"/>
      <c r="FH520" s="17"/>
      <c r="FI520" s="17"/>
      <c r="FJ520" s="17"/>
      <c r="FK520" s="17"/>
      <c r="FL520" s="17"/>
      <c r="FM520" s="17"/>
      <c r="FN520" s="17"/>
      <c r="FO520" s="17"/>
      <c r="FP520" s="17"/>
      <c r="FQ520" s="17"/>
      <c r="FR520" s="17"/>
      <c r="FS520" s="17"/>
      <c r="FT520" s="17"/>
      <c r="FU520" s="17"/>
      <c r="FV520" s="17"/>
      <c r="FW520" s="17"/>
      <c r="FX520" s="17"/>
      <c r="FY520" s="17"/>
      <c r="FZ520" s="17"/>
      <c r="GA520" s="17"/>
      <c r="GB520" s="17"/>
      <c r="GC520" s="17"/>
      <c r="GD520" s="17"/>
      <c r="GE520" s="17"/>
      <c r="GF520" s="17"/>
      <c r="GG520" s="17"/>
      <c r="GH520" s="17"/>
      <c r="GI520" s="17"/>
      <c r="GJ520" s="17"/>
      <c r="GK520" s="17"/>
      <c r="GL520" s="17"/>
      <c r="GM520" s="17"/>
      <c r="GN520" s="17"/>
    </row>
    <row r="521" spans="1:196" s="17" customFormat="1" x14ac:dyDescent="0.25">
      <c r="A521" s="114">
        <f>IF(F521&lt;&gt;"",1+MAX($A$7:A520),"")</f>
        <v>402</v>
      </c>
      <c r="B521" s="239"/>
      <c r="C521" s="67"/>
      <c r="D521" s="67"/>
      <c r="E521" s="98" t="s">
        <v>512</v>
      </c>
      <c r="F521" s="68">
        <v>1</v>
      </c>
      <c r="G521" s="65"/>
      <c r="H521" s="68" t="s">
        <v>35</v>
      </c>
      <c r="I521" s="69">
        <v>0</v>
      </c>
      <c r="J521" s="70">
        <f t="shared" si="240"/>
        <v>1</v>
      </c>
      <c r="K521" s="71"/>
      <c r="L521" s="71">
        <f t="shared" si="241"/>
        <v>0</v>
      </c>
      <c r="M521" s="71"/>
      <c r="N521" s="41">
        <f t="shared" si="242"/>
        <v>0</v>
      </c>
      <c r="O521" s="71"/>
      <c r="P521" s="71">
        <f t="shared" si="243"/>
        <v>0</v>
      </c>
      <c r="Q521" s="72">
        <f t="shared" si="244"/>
        <v>0</v>
      </c>
      <c r="R521" s="73"/>
      <c r="S521" s="65"/>
      <c r="T521" s="65"/>
      <c r="U521" s="65"/>
      <c r="V521" s="65"/>
      <c r="W521" s="65"/>
      <c r="X521" s="65"/>
      <c r="Y521" s="65"/>
      <c r="Z521" s="65"/>
      <c r="AA521" s="65"/>
      <c r="AB521" s="65"/>
      <c r="AC521" s="65"/>
      <c r="AD521" s="65"/>
      <c r="AE521" s="65"/>
      <c r="AF521" s="65"/>
      <c r="AG521" s="65"/>
    </row>
    <row r="522" spans="1:196" s="81" customFormat="1" x14ac:dyDescent="0.25">
      <c r="A522" s="114">
        <f>IF(F522&lt;&gt;"",1+MAX($A$7:A521),"")</f>
        <v>403</v>
      </c>
      <c r="B522" s="239"/>
      <c r="C522" s="75"/>
      <c r="D522" s="75"/>
      <c r="E522" s="98" t="s">
        <v>513</v>
      </c>
      <c r="F522" s="68">
        <v>1</v>
      </c>
      <c r="G522" s="65"/>
      <c r="H522" s="68" t="s">
        <v>35</v>
      </c>
      <c r="I522" s="69">
        <v>0</v>
      </c>
      <c r="J522" s="70">
        <f t="shared" si="240"/>
        <v>1</v>
      </c>
      <c r="K522" s="71"/>
      <c r="L522" s="71">
        <f t="shared" si="241"/>
        <v>0</v>
      </c>
      <c r="M522" s="71"/>
      <c r="N522" s="41">
        <f t="shared" si="242"/>
        <v>0</v>
      </c>
      <c r="O522" s="71"/>
      <c r="P522" s="71">
        <f t="shared" si="243"/>
        <v>0</v>
      </c>
      <c r="Q522" s="72">
        <f t="shared" si="244"/>
        <v>0</v>
      </c>
      <c r="R522" s="73"/>
      <c r="S522" s="65"/>
      <c r="T522" s="65"/>
      <c r="U522" s="65"/>
      <c r="V522" s="65"/>
      <c r="W522" s="65"/>
      <c r="X522" s="65"/>
      <c r="Y522" s="65"/>
      <c r="Z522" s="65"/>
      <c r="AA522" s="65"/>
      <c r="AB522" s="65"/>
      <c r="AC522" s="65"/>
      <c r="AD522" s="65"/>
      <c r="AE522" s="65"/>
      <c r="AF522" s="65"/>
      <c r="AG522" s="65"/>
      <c r="AH522" s="17"/>
      <c r="AI522" s="17"/>
      <c r="AJ522" s="17"/>
      <c r="AK522" s="17"/>
      <c r="AL522" s="17"/>
      <c r="AM522" s="17"/>
      <c r="AN522" s="17"/>
      <c r="AO522" s="17"/>
      <c r="AP522" s="17"/>
      <c r="AQ522" s="17"/>
      <c r="AR522" s="17"/>
      <c r="AS522" s="17"/>
      <c r="AT522" s="17"/>
      <c r="AU522" s="17"/>
      <c r="AV522" s="17"/>
      <c r="AW522" s="17"/>
      <c r="AX522" s="17"/>
      <c r="AY522" s="17"/>
      <c r="AZ522" s="17"/>
      <c r="BA522" s="17"/>
      <c r="BB522" s="17"/>
      <c r="BC522" s="17"/>
      <c r="BD522" s="17"/>
      <c r="BE522" s="17"/>
      <c r="BF522" s="17"/>
      <c r="BG522" s="17"/>
      <c r="BH522" s="17"/>
      <c r="BI522" s="17"/>
      <c r="BJ522" s="17"/>
      <c r="BK522" s="17"/>
      <c r="BL522" s="17"/>
      <c r="BM522" s="17"/>
      <c r="BN522" s="17"/>
      <c r="BO522" s="17"/>
      <c r="BP522" s="17"/>
      <c r="BQ522" s="17"/>
      <c r="BR522" s="17"/>
      <c r="BS522" s="17"/>
      <c r="BT522" s="17"/>
      <c r="BU522" s="17"/>
      <c r="BV522" s="17"/>
      <c r="BW522" s="17"/>
      <c r="BX522" s="17"/>
      <c r="BY522" s="17"/>
      <c r="BZ522" s="17"/>
      <c r="CA522" s="17"/>
      <c r="CB522" s="17"/>
      <c r="CC522" s="17"/>
      <c r="CD522" s="17"/>
      <c r="CE522" s="17"/>
      <c r="CF522" s="17"/>
      <c r="CG522" s="17"/>
      <c r="CH522" s="17"/>
      <c r="CI522" s="17"/>
      <c r="CJ522" s="17"/>
      <c r="CK522" s="17"/>
      <c r="CL522" s="17"/>
      <c r="CM522" s="17"/>
      <c r="CN522" s="17"/>
      <c r="CO522" s="17"/>
      <c r="CP522" s="17"/>
      <c r="CQ522" s="17"/>
      <c r="CR522" s="17"/>
      <c r="CS522" s="17"/>
      <c r="CT522" s="17"/>
      <c r="CU522" s="17"/>
      <c r="CV522" s="17"/>
      <c r="CW522" s="17"/>
      <c r="CX522" s="17"/>
      <c r="CY522" s="17"/>
      <c r="CZ522" s="17"/>
      <c r="DA522" s="17"/>
      <c r="DB522" s="17"/>
      <c r="DC522" s="17"/>
      <c r="DD522" s="17"/>
      <c r="DE522" s="17"/>
      <c r="DF522" s="17"/>
      <c r="DG522" s="17"/>
      <c r="DH522" s="17"/>
      <c r="DI522" s="17"/>
      <c r="DJ522" s="17"/>
      <c r="DK522" s="17"/>
      <c r="DL522" s="17"/>
      <c r="DM522" s="17"/>
      <c r="DN522" s="17"/>
      <c r="DO522" s="17"/>
      <c r="DP522" s="17"/>
      <c r="DQ522" s="17"/>
      <c r="DR522" s="17"/>
      <c r="DS522" s="17"/>
      <c r="DT522" s="17"/>
      <c r="DU522" s="17"/>
      <c r="DV522" s="17"/>
      <c r="DW522" s="17"/>
      <c r="DX522" s="17"/>
      <c r="DY522" s="17"/>
      <c r="DZ522" s="17"/>
      <c r="EA522" s="17"/>
      <c r="EB522" s="17"/>
      <c r="EC522" s="17"/>
      <c r="ED522" s="17"/>
      <c r="EE522" s="17"/>
      <c r="EF522" s="17"/>
      <c r="EG522" s="17"/>
      <c r="EH522" s="17"/>
      <c r="EI522" s="17"/>
      <c r="EJ522" s="17"/>
      <c r="EK522" s="17"/>
      <c r="EL522" s="17"/>
      <c r="EM522" s="17"/>
      <c r="EN522" s="17"/>
      <c r="EO522" s="17"/>
      <c r="EP522" s="17"/>
      <c r="EQ522" s="17"/>
      <c r="ER522" s="17"/>
      <c r="ES522" s="17"/>
      <c r="ET522" s="17"/>
      <c r="EU522" s="17"/>
      <c r="EV522" s="17"/>
      <c r="EW522" s="17"/>
      <c r="EX522" s="17"/>
      <c r="EY522" s="17"/>
      <c r="EZ522" s="17"/>
      <c r="FA522" s="17"/>
      <c r="FB522" s="17"/>
      <c r="FC522" s="17"/>
      <c r="FD522" s="17"/>
      <c r="FE522" s="17"/>
      <c r="FF522" s="17"/>
      <c r="FG522" s="17"/>
      <c r="FH522" s="17"/>
      <c r="FI522" s="17"/>
      <c r="FJ522" s="17"/>
      <c r="FK522" s="17"/>
      <c r="FL522" s="17"/>
      <c r="FM522" s="17"/>
      <c r="FN522" s="17"/>
      <c r="FO522" s="17"/>
      <c r="FP522" s="17"/>
      <c r="FQ522" s="17"/>
      <c r="FR522" s="17"/>
      <c r="FS522" s="17"/>
      <c r="FT522" s="17"/>
      <c r="FU522" s="17"/>
      <c r="FV522" s="17"/>
      <c r="FW522" s="17"/>
      <c r="FX522" s="17"/>
      <c r="FY522" s="17"/>
      <c r="FZ522" s="17"/>
      <c r="GA522" s="17"/>
      <c r="GB522" s="17"/>
      <c r="GC522" s="17"/>
      <c r="GD522" s="17"/>
      <c r="GE522" s="17"/>
      <c r="GF522" s="17"/>
      <c r="GG522" s="17"/>
      <c r="GH522" s="17"/>
      <c r="GI522" s="17"/>
      <c r="GJ522" s="17"/>
      <c r="GK522" s="17"/>
      <c r="GL522" s="17"/>
      <c r="GM522" s="17"/>
      <c r="GN522" s="17"/>
    </row>
    <row r="523" spans="1:196" s="81" customFormat="1" x14ac:dyDescent="0.25">
      <c r="A523" s="114">
        <f>IF(F523&lt;&gt;"",1+MAX($A$7:A522),"")</f>
        <v>404</v>
      </c>
      <c r="B523" s="239"/>
      <c r="C523" s="75"/>
      <c r="D523" s="75"/>
      <c r="E523" s="98" t="s">
        <v>514</v>
      </c>
      <c r="F523" s="68">
        <v>1</v>
      </c>
      <c r="G523" s="65"/>
      <c r="H523" s="68" t="s">
        <v>35</v>
      </c>
      <c r="I523" s="69">
        <v>0</v>
      </c>
      <c r="J523" s="70">
        <f t="shared" si="240"/>
        <v>1</v>
      </c>
      <c r="K523" s="71"/>
      <c r="L523" s="71">
        <f t="shared" si="241"/>
        <v>0</v>
      </c>
      <c r="M523" s="71"/>
      <c r="N523" s="41">
        <f t="shared" si="242"/>
        <v>0</v>
      </c>
      <c r="O523" s="71"/>
      <c r="P523" s="71">
        <f t="shared" si="243"/>
        <v>0</v>
      </c>
      <c r="Q523" s="72">
        <f t="shared" si="244"/>
        <v>0</v>
      </c>
      <c r="R523" s="73"/>
      <c r="S523" s="65"/>
      <c r="T523" s="65"/>
      <c r="U523" s="65"/>
      <c r="V523" s="65"/>
      <c r="W523" s="65"/>
      <c r="X523" s="65"/>
      <c r="Y523" s="65"/>
      <c r="Z523" s="65"/>
      <c r="AA523" s="65"/>
      <c r="AB523" s="65"/>
      <c r="AC523" s="65"/>
      <c r="AD523" s="65"/>
      <c r="AE523" s="65"/>
      <c r="AF523" s="65"/>
      <c r="AG523" s="65"/>
      <c r="AH523" s="17"/>
      <c r="AI523" s="17"/>
      <c r="AJ523" s="17"/>
      <c r="AK523" s="17"/>
      <c r="AL523" s="17"/>
      <c r="AM523" s="17"/>
      <c r="AN523" s="17"/>
      <c r="AO523" s="17"/>
      <c r="AP523" s="17"/>
      <c r="AQ523" s="17"/>
      <c r="AR523" s="17"/>
      <c r="AS523" s="17"/>
      <c r="AT523" s="17"/>
      <c r="AU523" s="17"/>
      <c r="AV523" s="17"/>
      <c r="AW523" s="17"/>
      <c r="AX523" s="17"/>
      <c r="AY523" s="17"/>
      <c r="AZ523" s="17"/>
      <c r="BA523" s="17"/>
      <c r="BB523" s="17"/>
      <c r="BC523" s="17"/>
      <c r="BD523" s="17"/>
      <c r="BE523" s="17"/>
      <c r="BF523" s="17"/>
      <c r="BG523" s="17"/>
      <c r="BH523" s="17"/>
      <c r="BI523" s="17"/>
      <c r="BJ523" s="17"/>
      <c r="BK523" s="17"/>
      <c r="BL523" s="17"/>
      <c r="BM523" s="17"/>
      <c r="BN523" s="17"/>
      <c r="BO523" s="17"/>
      <c r="BP523" s="17"/>
      <c r="BQ523" s="17"/>
      <c r="BR523" s="17"/>
      <c r="BS523" s="17"/>
      <c r="BT523" s="17"/>
      <c r="BU523" s="17"/>
      <c r="BV523" s="17"/>
      <c r="BW523" s="17"/>
      <c r="BX523" s="17"/>
      <c r="BY523" s="17"/>
      <c r="BZ523" s="17"/>
      <c r="CA523" s="17"/>
      <c r="CB523" s="17"/>
      <c r="CC523" s="17"/>
      <c r="CD523" s="17"/>
      <c r="CE523" s="17"/>
      <c r="CF523" s="17"/>
      <c r="CG523" s="17"/>
      <c r="CH523" s="17"/>
      <c r="CI523" s="17"/>
      <c r="CJ523" s="17"/>
      <c r="CK523" s="17"/>
      <c r="CL523" s="17"/>
      <c r="CM523" s="17"/>
      <c r="CN523" s="17"/>
      <c r="CO523" s="17"/>
      <c r="CP523" s="17"/>
      <c r="CQ523" s="17"/>
      <c r="CR523" s="17"/>
      <c r="CS523" s="17"/>
      <c r="CT523" s="17"/>
      <c r="CU523" s="17"/>
      <c r="CV523" s="17"/>
      <c r="CW523" s="17"/>
      <c r="CX523" s="17"/>
      <c r="CY523" s="17"/>
      <c r="CZ523" s="17"/>
      <c r="DA523" s="17"/>
      <c r="DB523" s="17"/>
      <c r="DC523" s="17"/>
      <c r="DD523" s="17"/>
      <c r="DE523" s="17"/>
      <c r="DF523" s="17"/>
      <c r="DG523" s="17"/>
      <c r="DH523" s="17"/>
      <c r="DI523" s="17"/>
      <c r="DJ523" s="17"/>
      <c r="DK523" s="17"/>
      <c r="DL523" s="17"/>
      <c r="DM523" s="17"/>
      <c r="DN523" s="17"/>
      <c r="DO523" s="17"/>
      <c r="DP523" s="17"/>
      <c r="DQ523" s="17"/>
      <c r="DR523" s="17"/>
      <c r="DS523" s="17"/>
      <c r="DT523" s="17"/>
      <c r="DU523" s="17"/>
      <c r="DV523" s="17"/>
      <c r="DW523" s="17"/>
      <c r="DX523" s="17"/>
      <c r="DY523" s="17"/>
      <c r="DZ523" s="17"/>
      <c r="EA523" s="17"/>
      <c r="EB523" s="17"/>
      <c r="EC523" s="17"/>
      <c r="ED523" s="17"/>
      <c r="EE523" s="17"/>
      <c r="EF523" s="17"/>
      <c r="EG523" s="17"/>
      <c r="EH523" s="17"/>
      <c r="EI523" s="17"/>
      <c r="EJ523" s="17"/>
      <c r="EK523" s="17"/>
      <c r="EL523" s="17"/>
      <c r="EM523" s="17"/>
      <c r="EN523" s="17"/>
      <c r="EO523" s="17"/>
      <c r="EP523" s="17"/>
      <c r="EQ523" s="17"/>
      <c r="ER523" s="17"/>
      <c r="ES523" s="17"/>
      <c r="ET523" s="17"/>
      <c r="EU523" s="17"/>
      <c r="EV523" s="17"/>
      <c r="EW523" s="17"/>
      <c r="EX523" s="17"/>
      <c r="EY523" s="17"/>
      <c r="EZ523" s="17"/>
      <c r="FA523" s="17"/>
      <c r="FB523" s="17"/>
      <c r="FC523" s="17"/>
      <c r="FD523" s="17"/>
      <c r="FE523" s="17"/>
      <c r="FF523" s="17"/>
      <c r="FG523" s="17"/>
      <c r="FH523" s="17"/>
      <c r="FI523" s="17"/>
      <c r="FJ523" s="17"/>
      <c r="FK523" s="17"/>
      <c r="FL523" s="17"/>
      <c r="FM523" s="17"/>
      <c r="FN523" s="17"/>
      <c r="FO523" s="17"/>
      <c r="FP523" s="17"/>
      <c r="FQ523" s="17"/>
      <c r="FR523" s="17"/>
      <c r="FS523" s="17"/>
      <c r="FT523" s="17"/>
      <c r="FU523" s="17"/>
      <c r="FV523" s="17"/>
      <c r="FW523" s="17"/>
      <c r="FX523" s="17"/>
      <c r="FY523" s="17"/>
      <c r="FZ523" s="17"/>
      <c r="GA523" s="17"/>
      <c r="GB523" s="17"/>
      <c r="GC523" s="17"/>
      <c r="GD523" s="17"/>
      <c r="GE523" s="17"/>
      <c r="GF523" s="17"/>
      <c r="GG523" s="17"/>
      <c r="GH523" s="17"/>
      <c r="GI523" s="17"/>
      <c r="GJ523" s="17"/>
      <c r="GK523" s="17"/>
      <c r="GL523" s="17"/>
      <c r="GM523" s="17"/>
      <c r="GN523" s="17"/>
    </row>
    <row r="524" spans="1:196" s="81" customFormat="1" x14ac:dyDescent="0.25">
      <c r="A524" s="114">
        <f>IF(F524&lt;&gt;"",1+MAX($A$7:A523),"")</f>
        <v>405</v>
      </c>
      <c r="B524" s="239"/>
      <c r="C524" s="75"/>
      <c r="D524" s="75"/>
      <c r="E524" s="98" t="s">
        <v>515</v>
      </c>
      <c r="F524" s="68">
        <v>2</v>
      </c>
      <c r="G524" s="83"/>
      <c r="H524" s="68" t="s">
        <v>35</v>
      </c>
      <c r="I524" s="69">
        <v>0</v>
      </c>
      <c r="J524" s="70">
        <f t="shared" si="240"/>
        <v>2</v>
      </c>
      <c r="K524" s="71"/>
      <c r="L524" s="71">
        <f t="shared" si="241"/>
        <v>0</v>
      </c>
      <c r="M524" s="71"/>
      <c r="N524" s="41">
        <f t="shared" si="242"/>
        <v>0</v>
      </c>
      <c r="O524" s="71"/>
      <c r="P524" s="71">
        <f t="shared" si="243"/>
        <v>0</v>
      </c>
      <c r="Q524" s="72">
        <f t="shared" si="244"/>
        <v>0</v>
      </c>
      <c r="R524" s="73"/>
      <c r="S524" s="82"/>
      <c r="T524" s="83"/>
      <c r="U524" s="83"/>
      <c r="V524" s="84"/>
      <c r="W524" s="85"/>
      <c r="X524" s="86"/>
      <c r="Y524" s="86"/>
      <c r="Z524" s="86"/>
      <c r="AA524" s="86"/>
      <c r="AB524" s="87"/>
      <c r="AC524" s="88"/>
      <c r="AD524" s="65"/>
      <c r="AE524" s="65"/>
      <c r="AF524" s="65"/>
      <c r="AG524" s="65"/>
      <c r="AH524" s="17"/>
      <c r="AI524" s="17"/>
      <c r="AJ524" s="17"/>
      <c r="AK524" s="17"/>
      <c r="AL524" s="17"/>
      <c r="AM524" s="17"/>
      <c r="AN524" s="17"/>
      <c r="AO524" s="17"/>
      <c r="AP524" s="17"/>
      <c r="AQ524" s="17"/>
      <c r="AR524" s="17"/>
      <c r="AS524" s="17"/>
      <c r="AT524" s="17"/>
      <c r="AU524" s="17"/>
      <c r="AV524" s="17"/>
      <c r="AW524" s="17"/>
      <c r="AX524" s="17"/>
      <c r="AY524" s="17"/>
      <c r="AZ524" s="17"/>
      <c r="BA524" s="17"/>
      <c r="BB524" s="17"/>
      <c r="BC524" s="17"/>
      <c r="BD524" s="17"/>
      <c r="BE524" s="17"/>
      <c r="BF524" s="17"/>
      <c r="BG524" s="17"/>
      <c r="BH524" s="17"/>
      <c r="BI524" s="17"/>
      <c r="BJ524" s="17"/>
      <c r="BK524" s="17"/>
      <c r="BL524" s="17"/>
      <c r="BM524" s="17"/>
      <c r="BN524" s="17"/>
      <c r="BO524" s="17"/>
      <c r="BP524" s="17"/>
      <c r="BQ524" s="17"/>
      <c r="BR524" s="17"/>
      <c r="BS524" s="17"/>
      <c r="BT524" s="17"/>
      <c r="BU524" s="17"/>
      <c r="BV524" s="17"/>
      <c r="BW524" s="17"/>
      <c r="BX524" s="17"/>
      <c r="BY524" s="17"/>
      <c r="BZ524" s="17"/>
      <c r="CA524" s="17"/>
      <c r="CB524" s="17"/>
      <c r="CC524" s="17"/>
      <c r="CD524" s="17"/>
      <c r="CE524" s="17"/>
      <c r="CF524" s="17"/>
      <c r="CG524" s="17"/>
      <c r="CH524" s="17"/>
      <c r="CI524" s="17"/>
      <c r="CJ524" s="17"/>
      <c r="CK524" s="17"/>
      <c r="CL524" s="17"/>
      <c r="CM524" s="17"/>
      <c r="CN524" s="17"/>
      <c r="CO524" s="17"/>
      <c r="CP524" s="17"/>
      <c r="CQ524" s="17"/>
      <c r="CR524" s="17"/>
      <c r="CS524" s="17"/>
      <c r="CT524" s="17"/>
      <c r="CU524" s="17"/>
      <c r="CV524" s="17"/>
      <c r="CW524" s="17"/>
      <c r="CX524" s="17"/>
      <c r="CY524" s="17"/>
      <c r="CZ524" s="17"/>
      <c r="DA524" s="17"/>
      <c r="DB524" s="17"/>
      <c r="DC524" s="17"/>
      <c r="DD524" s="17"/>
      <c r="DE524" s="17"/>
      <c r="DF524" s="17"/>
      <c r="DG524" s="17"/>
      <c r="DH524" s="17"/>
      <c r="DI524" s="17"/>
      <c r="DJ524" s="17"/>
      <c r="DK524" s="17"/>
      <c r="DL524" s="17"/>
      <c r="DM524" s="17"/>
      <c r="DN524" s="17"/>
      <c r="DO524" s="17"/>
      <c r="DP524" s="17"/>
      <c r="DQ524" s="17"/>
      <c r="DR524" s="17"/>
      <c r="DS524" s="17"/>
      <c r="DT524" s="17"/>
      <c r="DU524" s="17"/>
      <c r="DV524" s="17"/>
      <c r="DW524" s="17"/>
      <c r="DX524" s="17"/>
      <c r="DY524" s="17"/>
      <c r="DZ524" s="17"/>
      <c r="EA524" s="17"/>
      <c r="EB524" s="17"/>
      <c r="EC524" s="17"/>
      <c r="ED524" s="17"/>
      <c r="EE524" s="17"/>
      <c r="EF524" s="17"/>
      <c r="EG524" s="17"/>
      <c r="EH524" s="17"/>
      <c r="EI524" s="17"/>
      <c r="EJ524" s="17"/>
      <c r="EK524" s="17"/>
      <c r="EL524" s="17"/>
      <c r="EM524" s="17"/>
      <c r="EN524" s="17"/>
      <c r="EO524" s="17"/>
      <c r="EP524" s="17"/>
      <c r="EQ524" s="17"/>
      <c r="ER524" s="17"/>
      <c r="ES524" s="17"/>
      <c r="ET524" s="17"/>
      <c r="EU524" s="17"/>
      <c r="EV524" s="17"/>
      <c r="EW524" s="17"/>
      <c r="EX524" s="17"/>
      <c r="EY524" s="17"/>
      <c r="EZ524" s="17"/>
      <c r="FA524" s="17"/>
      <c r="FB524" s="17"/>
      <c r="FC524" s="17"/>
      <c r="FD524" s="17"/>
      <c r="FE524" s="17"/>
      <c r="FF524" s="17"/>
      <c r="FG524" s="17"/>
      <c r="FH524" s="17"/>
      <c r="FI524" s="17"/>
      <c r="FJ524" s="17"/>
      <c r="FK524" s="17"/>
      <c r="FL524" s="17"/>
      <c r="FM524" s="17"/>
      <c r="FN524" s="17"/>
      <c r="FO524" s="17"/>
      <c r="FP524" s="17"/>
      <c r="FQ524" s="17"/>
      <c r="FR524" s="17"/>
      <c r="FS524" s="17"/>
      <c r="FT524" s="17"/>
      <c r="FU524" s="17"/>
      <c r="FV524" s="17"/>
      <c r="FW524" s="17"/>
      <c r="FX524" s="17"/>
      <c r="FY524" s="17"/>
      <c r="FZ524" s="17"/>
      <c r="GA524" s="17"/>
      <c r="GB524" s="17"/>
      <c r="GC524" s="17"/>
      <c r="GD524" s="17"/>
      <c r="GE524" s="17"/>
      <c r="GF524" s="17"/>
      <c r="GG524" s="17"/>
      <c r="GH524" s="17"/>
      <c r="GI524" s="17"/>
      <c r="GJ524" s="17"/>
      <c r="GK524" s="17"/>
      <c r="GL524" s="17"/>
      <c r="GM524" s="17"/>
      <c r="GN524" s="17"/>
    </row>
    <row r="525" spans="1:196" s="17" customFormat="1" x14ac:dyDescent="0.25">
      <c r="A525" s="114">
        <f>IF(F525&lt;&gt;"",1+MAX($A$7:A524),"")</f>
        <v>406</v>
      </c>
      <c r="B525" s="239"/>
      <c r="C525" s="67"/>
      <c r="D525" s="67"/>
      <c r="E525" s="98" t="s">
        <v>516</v>
      </c>
      <c r="F525" s="68">
        <v>1</v>
      </c>
      <c r="G525" s="65"/>
      <c r="H525" s="68" t="s">
        <v>35</v>
      </c>
      <c r="I525" s="69">
        <v>0</v>
      </c>
      <c r="J525" s="70">
        <f t="shared" si="240"/>
        <v>1</v>
      </c>
      <c r="K525" s="71"/>
      <c r="L525" s="71">
        <f t="shared" si="241"/>
        <v>0</v>
      </c>
      <c r="M525" s="71"/>
      <c r="N525" s="41">
        <f t="shared" si="242"/>
        <v>0</v>
      </c>
      <c r="O525" s="71"/>
      <c r="P525" s="71">
        <f t="shared" si="243"/>
        <v>0</v>
      </c>
      <c r="Q525" s="72">
        <f t="shared" si="244"/>
        <v>0</v>
      </c>
      <c r="R525" s="73"/>
      <c r="S525" s="65"/>
      <c r="T525" s="65"/>
      <c r="U525" s="65"/>
      <c r="V525" s="65"/>
      <c r="W525" s="65"/>
      <c r="X525" s="65"/>
      <c r="Y525" s="65"/>
      <c r="Z525" s="65"/>
      <c r="AA525" s="65"/>
      <c r="AB525" s="65"/>
      <c r="AC525" s="65"/>
      <c r="AD525" s="65"/>
      <c r="AE525" s="65"/>
      <c r="AF525" s="65"/>
      <c r="AG525" s="65"/>
    </row>
    <row r="526" spans="1:196" s="81" customFormat="1" x14ac:dyDescent="0.25">
      <c r="A526" s="114">
        <f>IF(F526&lt;&gt;"",1+MAX($A$7:A525),"")</f>
        <v>407</v>
      </c>
      <c r="B526" s="239"/>
      <c r="C526" s="75"/>
      <c r="D526" s="75"/>
      <c r="E526" s="98" t="s">
        <v>517</v>
      </c>
      <c r="F526" s="68">
        <v>1</v>
      </c>
      <c r="G526" s="65"/>
      <c r="H526" s="68" t="s">
        <v>35</v>
      </c>
      <c r="I526" s="69">
        <v>0</v>
      </c>
      <c r="J526" s="70">
        <f t="shared" si="240"/>
        <v>1</v>
      </c>
      <c r="K526" s="71"/>
      <c r="L526" s="71">
        <f t="shared" si="241"/>
        <v>0</v>
      </c>
      <c r="M526" s="71"/>
      <c r="N526" s="41">
        <f t="shared" si="242"/>
        <v>0</v>
      </c>
      <c r="O526" s="71"/>
      <c r="P526" s="71">
        <f t="shared" si="243"/>
        <v>0</v>
      </c>
      <c r="Q526" s="72">
        <f t="shared" si="244"/>
        <v>0</v>
      </c>
      <c r="R526" s="73"/>
      <c r="S526" s="65"/>
      <c r="T526" s="65"/>
      <c r="U526" s="65"/>
      <c r="V526" s="65"/>
      <c r="W526" s="65"/>
      <c r="X526" s="65"/>
      <c r="Y526" s="65"/>
      <c r="Z526" s="65"/>
      <c r="AA526" s="65"/>
      <c r="AB526" s="65"/>
      <c r="AC526" s="65"/>
      <c r="AD526" s="65"/>
      <c r="AE526" s="65"/>
      <c r="AF526" s="65"/>
      <c r="AG526" s="65"/>
      <c r="AH526" s="17"/>
      <c r="AI526" s="17"/>
      <c r="AJ526" s="17"/>
      <c r="AK526" s="17"/>
      <c r="AL526" s="17"/>
      <c r="AM526" s="17"/>
      <c r="AN526" s="17"/>
      <c r="AO526" s="17"/>
      <c r="AP526" s="17"/>
      <c r="AQ526" s="17"/>
      <c r="AR526" s="17"/>
      <c r="AS526" s="17"/>
      <c r="AT526" s="17"/>
      <c r="AU526" s="17"/>
      <c r="AV526" s="17"/>
      <c r="AW526" s="17"/>
      <c r="AX526" s="17"/>
      <c r="AY526" s="17"/>
      <c r="AZ526" s="17"/>
      <c r="BA526" s="17"/>
      <c r="BB526" s="17"/>
      <c r="BC526" s="17"/>
      <c r="BD526" s="17"/>
      <c r="BE526" s="17"/>
      <c r="BF526" s="17"/>
      <c r="BG526" s="17"/>
      <c r="BH526" s="17"/>
      <c r="BI526" s="17"/>
      <c r="BJ526" s="17"/>
      <c r="BK526" s="17"/>
      <c r="BL526" s="17"/>
      <c r="BM526" s="17"/>
      <c r="BN526" s="17"/>
      <c r="BO526" s="17"/>
      <c r="BP526" s="17"/>
      <c r="BQ526" s="17"/>
      <c r="BR526" s="17"/>
      <c r="BS526" s="17"/>
      <c r="BT526" s="17"/>
      <c r="BU526" s="17"/>
      <c r="BV526" s="17"/>
      <c r="BW526" s="17"/>
      <c r="BX526" s="17"/>
      <c r="BY526" s="17"/>
      <c r="BZ526" s="17"/>
      <c r="CA526" s="17"/>
      <c r="CB526" s="17"/>
      <c r="CC526" s="17"/>
      <c r="CD526" s="17"/>
      <c r="CE526" s="17"/>
      <c r="CF526" s="17"/>
      <c r="CG526" s="17"/>
      <c r="CH526" s="17"/>
      <c r="CI526" s="17"/>
      <c r="CJ526" s="17"/>
      <c r="CK526" s="17"/>
      <c r="CL526" s="17"/>
      <c r="CM526" s="17"/>
      <c r="CN526" s="17"/>
      <c r="CO526" s="17"/>
      <c r="CP526" s="17"/>
      <c r="CQ526" s="17"/>
      <c r="CR526" s="17"/>
      <c r="CS526" s="17"/>
      <c r="CT526" s="17"/>
      <c r="CU526" s="17"/>
      <c r="CV526" s="17"/>
      <c r="CW526" s="17"/>
      <c r="CX526" s="17"/>
      <c r="CY526" s="17"/>
      <c r="CZ526" s="17"/>
      <c r="DA526" s="17"/>
      <c r="DB526" s="17"/>
      <c r="DC526" s="17"/>
      <c r="DD526" s="17"/>
      <c r="DE526" s="17"/>
      <c r="DF526" s="17"/>
      <c r="DG526" s="17"/>
      <c r="DH526" s="17"/>
      <c r="DI526" s="17"/>
      <c r="DJ526" s="17"/>
      <c r="DK526" s="17"/>
      <c r="DL526" s="17"/>
      <c r="DM526" s="17"/>
      <c r="DN526" s="17"/>
      <c r="DO526" s="17"/>
      <c r="DP526" s="17"/>
      <c r="DQ526" s="17"/>
      <c r="DR526" s="17"/>
      <c r="DS526" s="17"/>
      <c r="DT526" s="17"/>
      <c r="DU526" s="17"/>
      <c r="DV526" s="17"/>
      <c r="DW526" s="17"/>
      <c r="DX526" s="17"/>
      <c r="DY526" s="17"/>
      <c r="DZ526" s="17"/>
      <c r="EA526" s="17"/>
      <c r="EB526" s="17"/>
      <c r="EC526" s="17"/>
      <c r="ED526" s="17"/>
      <c r="EE526" s="17"/>
      <c r="EF526" s="17"/>
      <c r="EG526" s="17"/>
      <c r="EH526" s="17"/>
      <c r="EI526" s="17"/>
      <c r="EJ526" s="17"/>
      <c r="EK526" s="17"/>
      <c r="EL526" s="17"/>
      <c r="EM526" s="17"/>
      <c r="EN526" s="17"/>
      <c r="EO526" s="17"/>
      <c r="EP526" s="17"/>
      <c r="EQ526" s="17"/>
      <c r="ER526" s="17"/>
      <c r="ES526" s="17"/>
      <c r="ET526" s="17"/>
      <c r="EU526" s="17"/>
      <c r="EV526" s="17"/>
      <c r="EW526" s="17"/>
      <c r="EX526" s="17"/>
      <c r="EY526" s="17"/>
      <c r="EZ526" s="17"/>
      <c r="FA526" s="17"/>
      <c r="FB526" s="17"/>
      <c r="FC526" s="17"/>
      <c r="FD526" s="17"/>
      <c r="FE526" s="17"/>
      <c r="FF526" s="17"/>
      <c r="FG526" s="17"/>
      <c r="FH526" s="17"/>
      <c r="FI526" s="17"/>
      <c r="FJ526" s="17"/>
      <c r="FK526" s="17"/>
      <c r="FL526" s="17"/>
      <c r="FM526" s="17"/>
      <c r="FN526" s="17"/>
      <c r="FO526" s="17"/>
      <c r="FP526" s="17"/>
      <c r="FQ526" s="17"/>
      <c r="FR526" s="17"/>
      <c r="FS526" s="17"/>
      <c r="FT526" s="17"/>
      <c r="FU526" s="17"/>
      <c r="FV526" s="17"/>
      <c r="FW526" s="17"/>
      <c r="FX526" s="17"/>
      <c r="FY526" s="17"/>
      <c r="FZ526" s="17"/>
      <c r="GA526" s="17"/>
      <c r="GB526" s="17"/>
      <c r="GC526" s="17"/>
      <c r="GD526" s="17"/>
      <c r="GE526" s="17"/>
      <c r="GF526" s="17"/>
      <c r="GG526" s="17"/>
      <c r="GH526" s="17"/>
      <c r="GI526" s="17"/>
      <c r="GJ526" s="17"/>
      <c r="GK526" s="17"/>
      <c r="GL526" s="17"/>
      <c r="GM526" s="17"/>
      <c r="GN526" s="17"/>
    </row>
    <row r="527" spans="1:196" s="81" customFormat="1" x14ac:dyDescent="0.25">
      <c r="A527" s="114">
        <f>IF(F527&lt;&gt;"",1+MAX($A$7:A526),"")</f>
        <v>408</v>
      </c>
      <c r="B527" s="239"/>
      <c r="C527" s="75"/>
      <c r="D527" s="75"/>
      <c r="E527" s="98" t="s">
        <v>518</v>
      </c>
      <c r="F527" s="68">
        <v>1</v>
      </c>
      <c r="G527" s="65"/>
      <c r="H527" s="68" t="s">
        <v>35</v>
      </c>
      <c r="I527" s="69">
        <v>0</v>
      </c>
      <c r="J527" s="70">
        <f t="shared" si="240"/>
        <v>1</v>
      </c>
      <c r="K527" s="71"/>
      <c r="L527" s="71">
        <f t="shared" si="241"/>
        <v>0</v>
      </c>
      <c r="M527" s="71"/>
      <c r="N527" s="41">
        <f t="shared" si="242"/>
        <v>0</v>
      </c>
      <c r="O527" s="71"/>
      <c r="P527" s="71">
        <f t="shared" si="243"/>
        <v>0</v>
      </c>
      <c r="Q527" s="72">
        <f t="shared" si="244"/>
        <v>0</v>
      </c>
      <c r="R527" s="73"/>
      <c r="S527" s="65"/>
      <c r="T527" s="65"/>
      <c r="U527" s="65"/>
      <c r="V527" s="65"/>
      <c r="W527" s="65"/>
      <c r="X527" s="65"/>
      <c r="Y527" s="65"/>
      <c r="Z527" s="65"/>
      <c r="AA527" s="65"/>
      <c r="AB527" s="65"/>
      <c r="AC527" s="65"/>
      <c r="AD527" s="65"/>
      <c r="AE527" s="65"/>
      <c r="AF527" s="65"/>
      <c r="AG527" s="65"/>
      <c r="AH527" s="17"/>
      <c r="AI527" s="17"/>
      <c r="AJ527" s="17"/>
      <c r="AK527" s="17"/>
      <c r="AL527" s="17"/>
      <c r="AM527" s="17"/>
      <c r="AN527" s="17"/>
      <c r="AO527" s="17"/>
      <c r="AP527" s="17"/>
      <c r="AQ527" s="17"/>
      <c r="AR527" s="17"/>
      <c r="AS527" s="17"/>
      <c r="AT527" s="17"/>
      <c r="AU527" s="17"/>
      <c r="AV527" s="17"/>
      <c r="AW527" s="17"/>
      <c r="AX527" s="17"/>
      <c r="AY527" s="17"/>
      <c r="AZ527" s="17"/>
      <c r="BA527" s="17"/>
      <c r="BB527" s="17"/>
      <c r="BC527" s="17"/>
      <c r="BD527" s="17"/>
      <c r="BE527" s="17"/>
      <c r="BF527" s="17"/>
      <c r="BG527" s="17"/>
      <c r="BH527" s="17"/>
      <c r="BI527" s="17"/>
      <c r="BJ527" s="17"/>
      <c r="BK527" s="17"/>
      <c r="BL527" s="17"/>
      <c r="BM527" s="17"/>
      <c r="BN527" s="17"/>
      <c r="BO527" s="17"/>
      <c r="BP527" s="17"/>
      <c r="BQ527" s="17"/>
      <c r="BR527" s="17"/>
      <c r="BS527" s="17"/>
      <c r="BT527" s="17"/>
      <c r="BU527" s="17"/>
      <c r="BV527" s="17"/>
      <c r="BW527" s="17"/>
      <c r="BX527" s="17"/>
      <c r="BY527" s="17"/>
      <c r="BZ527" s="17"/>
      <c r="CA527" s="17"/>
      <c r="CB527" s="17"/>
      <c r="CC527" s="17"/>
      <c r="CD527" s="17"/>
      <c r="CE527" s="17"/>
      <c r="CF527" s="17"/>
      <c r="CG527" s="17"/>
      <c r="CH527" s="17"/>
      <c r="CI527" s="17"/>
      <c r="CJ527" s="17"/>
      <c r="CK527" s="17"/>
      <c r="CL527" s="17"/>
      <c r="CM527" s="17"/>
      <c r="CN527" s="17"/>
      <c r="CO527" s="17"/>
      <c r="CP527" s="17"/>
      <c r="CQ527" s="17"/>
      <c r="CR527" s="17"/>
      <c r="CS527" s="17"/>
      <c r="CT527" s="17"/>
      <c r="CU527" s="17"/>
      <c r="CV527" s="17"/>
      <c r="CW527" s="17"/>
      <c r="CX527" s="17"/>
      <c r="CY527" s="17"/>
      <c r="CZ527" s="17"/>
      <c r="DA527" s="17"/>
      <c r="DB527" s="17"/>
      <c r="DC527" s="17"/>
      <c r="DD527" s="17"/>
      <c r="DE527" s="17"/>
      <c r="DF527" s="17"/>
      <c r="DG527" s="17"/>
      <c r="DH527" s="17"/>
      <c r="DI527" s="17"/>
      <c r="DJ527" s="17"/>
      <c r="DK527" s="17"/>
      <c r="DL527" s="17"/>
      <c r="DM527" s="17"/>
      <c r="DN527" s="17"/>
      <c r="DO527" s="17"/>
      <c r="DP527" s="17"/>
      <c r="DQ527" s="17"/>
      <c r="DR527" s="17"/>
      <c r="DS527" s="17"/>
      <c r="DT527" s="17"/>
      <c r="DU527" s="17"/>
      <c r="DV527" s="17"/>
      <c r="DW527" s="17"/>
      <c r="DX527" s="17"/>
      <c r="DY527" s="17"/>
      <c r="DZ527" s="17"/>
      <c r="EA527" s="17"/>
      <c r="EB527" s="17"/>
      <c r="EC527" s="17"/>
      <c r="ED527" s="17"/>
      <c r="EE527" s="17"/>
      <c r="EF527" s="17"/>
      <c r="EG527" s="17"/>
      <c r="EH527" s="17"/>
      <c r="EI527" s="17"/>
      <c r="EJ527" s="17"/>
      <c r="EK527" s="17"/>
      <c r="EL527" s="17"/>
      <c r="EM527" s="17"/>
      <c r="EN527" s="17"/>
      <c r="EO527" s="17"/>
      <c r="EP527" s="17"/>
      <c r="EQ527" s="17"/>
      <c r="ER527" s="17"/>
      <c r="ES527" s="17"/>
      <c r="ET527" s="17"/>
      <c r="EU527" s="17"/>
      <c r="EV527" s="17"/>
      <c r="EW527" s="17"/>
      <c r="EX527" s="17"/>
      <c r="EY527" s="17"/>
      <c r="EZ527" s="17"/>
      <c r="FA527" s="17"/>
      <c r="FB527" s="17"/>
      <c r="FC527" s="17"/>
      <c r="FD527" s="17"/>
      <c r="FE527" s="17"/>
      <c r="FF527" s="17"/>
      <c r="FG527" s="17"/>
      <c r="FH527" s="17"/>
      <c r="FI527" s="17"/>
      <c r="FJ527" s="17"/>
      <c r="FK527" s="17"/>
      <c r="FL527" s="17"/>
      <c r="FM527" s="17"/>
      <c r="FN527" s="17"/>
      <c r="FO527" s="17"/>
      <c r="FP527" s="17"/>
      <c r="FQ527" s="17"/>
      <c r="FR527" s="17"/>
      <c r="FS527" s="17"/>
      <c r="FT527" s="17"/>
      <c r="FU527" s="17"/>
      <c r="FV527" s="17"/>
      <c r="FW527" s="17"/>
      <c r="FX527" s="17"/>
      <c r="FY527" s="17"/>
      <c r="FZ527" s="17"/>
      <c r="GA527" s="17"/>
      <c r="GB527" s="17"/>
      <c r="GC527" s="17"/>
      <c r="GD527" s="17"/>
      <c r="GE527" s="17"/>
      <c r="GF527" s="17"/>
      <c r="GG527" s="17"/>
      <c r="GH527" s="17"/>
      <c r="GI527" s="17"/>
      <c r="GJ527" s="17"/>
      <c r="GK527" s="17"/>
      <c r="GL527" s="17"/>
      <c r="GM527" s="17"/>
      <c r="GN527" s="17"/>
    </row>
    <row r="528" spans="1:196" s="81" customFormat="1" x14ac:dyDescent="0.25">
      <c r="A528" s="114">
        <f>IF(F528&lt;&gt;"",1+MAX($A$7:A527),"")</f>
        <v>409</v>
      </c>
      <c r="B528" s="239"/>
      <c r="C528" s="75"/>
      <c r="D528" s="75"/>
      <c r="E528" s="98" t="s">
        <v>519</v>
      </c>
      <c r="F528" s="68">
        <v>1</v>
      </c>
      <c r="G528" s="83"/>
      <c r="H528" s="68" t="s">
        <v>35</v>
      </c>
      <c r="I528" s="69">
        <v>0</v>
      </c>
      <c r="J528" s="70">
        <f t="shared" ref="J528:J590" si="245">F528*(1+I528)</f>
        <v>1</v>
      </c>
      <c r="K528" s="71"/>
      <c r="L528" s="71">
        <f t="shared" ref="L528:L590" si="246">K528*J528</f>
        <v>0</v>
      </c>
      <c r="M528" s="71"/>
      <c r="N528" s="41">
        <f t="shared" ref="N528:N590" si="247">M528*J528</f>
        <v>0</v>
      </c>
      <c r="O528" s="71"/>
      <c r="P528" s="71">
        <f t="shared" ref="P528:P590" si="248">O528*J528</f>
        <v>0</v>
      </c>
      <c r="Q528" s="72">
        <f t="shared" ref="Q528:Q590" si="249">(K528+O528)*J528</f>
        <v>0</v>
      </c>
      <c r="R528" s="73"/>
      <c r="S528" s="82"/>
      <c r="T528" s="83"/>
      <c r="U528" s="83"/>
      <c r="V528" s="84"/>
      <c r="W528" s="85"/>
      <c r="X528" s="86"/>
      <c r="Y528" s="86"/>
      <c r="Z528" s="86"/>
      <c r="AA528" s="86"/>
      <c r="AB528" s="87"/>
      <c r="AC528" s="88"/>
      <c r="AD528" s="65"/>
      <c r="AE528" s="65"/>
      <c r="AF528" s="65"/>
      <c r="AG528" s="65"/>
      <c r="AH528" s="17"/>
      <c r="AI528" s="17"/>
      <c r="AJ528" s="17"/>
      <c r="AK528" s="17"/>
      <c r="AL528" s="17"/>
      <c r="AM528" s="17"/>
      <c r="AN528" s="17"/>
      <c r="AO528" s="17"/>
      <c r="AP528" s="17"/>
      <c r="AQ528" s="17"/>
      <c r="AR528" s="17"/>
      <c r="AS528" s="17"/>
      <c r="AT528" s="17"/>
      <c r="AU528" s="17"/>
      <c r="AV528" s="17"/>
      <c r="AW528" s="17"/>
      <c r="AX528" s="17"/>
      <c r="AY528" s="17"/>
      <c r="AZ528" s="17"/>
      <c r="BA528" s="17"/>
      <c r="BB528" s="17"/>
      <c r="BC528" s="17"/>
      <c r="BD528" s="17"/>
      <c r="BE528" s="17"/>
      <c r="BF528" s="17"/>
      <c r="BG528" s="17"/>
      <c r="BH528" s="17"/>
      <c r="BI528" s="17"/>
      <c r="BJ528" s="17"/>
      <c r="BK528" s="17"/>
      <c r="BL528" s="17"/>
      <c r="BM528" s="17"/>
      <c r="BN528" s="17"/>
      <c r="BO528" s="17"/>
      <c r="BP528" s="17"/>
      <c r="BQ528" s="17"/>
      <c r="BR528" s="17"/>
      <c r="BS528" s="17"/>
      <c r="BT528" s="17"/>
      <c r="BU528" s="17"/>
      <c r="BV528" s="17"/>
      <c r="BW528" s="17"/>
      <c r="BX528" s="17"/>
      <c r="BY528" s="17"/>
      <c r="BZ528" s="17"/>
      <c r="CA528" s="17"/>
      <c r="CB528" s="17"/>
      <c r="CC528" s="17"/>
      <c r="CD528" s="17"/>
      <c r="CE528" s="17"/>
      <c r="CF528" s="17"/>
      <c r="CG528" s="17"/>
      <c r="CH528" s="17"/>
      <c r="CI528" s="17"/>
      <c r="CJ528" s="17"/>
      <c r="CK528" s="17"/>
      <c r="CL528" s="17"/>
      <c r="CM528" s="17"/>
      <c r="CN528" s="17"/>
      <c r="CO528" s="17"/>
      <c r="CP528" s="17"/>
      <c r="CQ528" s="17"/>
      <c r="CR528" s="17"/>
      <c r="CS528" s="17"/>
      <c r="CT528" s="17"/>
      <c r="CU528" s="17"/>
      <c r="CV528" s="17"/>
      <c r="CW528" s="17"/>
      <c r="CX528" s="17"/>
      <c r="CY528" s="17"/>
      <c r="CZ528" s="17"/>
      <c r="DA528" s="17"/>
      <c r="DB528" s="17"/>
      <c r="DC528" s="17"/>
      <c r="DD528" s="17"/>
      <c r="DE528" s="17"/>
      <c r="DF528" s="17"/>
      <c r="DG528" s="17"/>
      <c r="DH528" s="17"/>
      <c r="DI528" s="17"/>
      <c r="DJ528" s="17"/>
      <c r="DK528" s="17"/>
      <c r="DL528" s="17"/>
      <c r="DM528" s="17"/>
      <c r="DN528" s="17"/>
      <c r="DO528" s="17"/>
      <c r="DP528" s="17"/>
      <c r="DQ528" s="17"/>
      <c r="DR528" s="17"/>
      <c r="DS528" s="17"/>
      <c r="DT528" s="17"/>
      <c r="DU528" s="17"/>
      <c r="DV528" s="17"/>
      <c r="DW528" s="17"/>
      <c r="DX528" s="17"/>
      <c r="DY528" s="17"/>
      <c r="DZ528" s="17"/>
      <c r="EA528" s="17"/>
      <c r="EB528" s="17"/>
      <c r="EC528" s="17"/>
      <c r="ED528" s="17"/>
      <c r="EE528" s="17"/>
      <c r="EF528" s="17"/>
      <c r="EG528" s="17"/>
      <c r="EH528" s="17"/>
      <c r="EI528" s="17"/>
      <c r="EJ528" s="17"/>
      <c r="EK528" s="17"/>
      <c r="EL528" s="17"/>
      <c r="EM528" s="17"/>
      <c r="EN528" s="17"/>
      <c r="EO528" s="17"/>
      <c r="EP528" s="17"/>
      <c r="EQ528" s="17"/>
      <c r="ER528" s="17"/>
      <c r="ES528" s="17"/>
      <c r="ET528" s="17"/>
      <c r="EU528" s="17"/>
      <c r="EV528" s="17"/>
      <c r="EW528" s="17"/>
      <c r="EX528" s="17"/>
      <c r="EY528" s="17"/>
      <c r="EZ528" s="17"/>
      <c r="FA528" s="17"/>
      <c r="FB528" s="17"/>
      <c r="FC528" s="17"/>
      <c r="FD528" s="17"/>
      <c r="FE528" s="17"/>
      <c r="FF528" s="17"/>
      <c r="FG528" s="17"/>
      <c r="FH528" s="17"/>
      <c r="FI528" s="17"/>
      <c r="FJ528" s="17"/>
      <c r="FK528" s="17"/>
      <c r="FL528" s="17"/>
      <c r="FM528" s="17"/>
      <c r="FN528" s="17"/>
      <c r="FO528" s="17"/>
      <c r="FP528" s="17"/>
      <c r="FQ528" s="17"/>
      <c r="FR528" s="17"/>
      <c r="FS528" s="17"/>
      <c r="FT528" s="17"/>
      <c r="FU528" s="17"/>
      <c r="FV528" s="17"/>
      <c r="FW528" s="17"/>
      <c r="FX528" s="17"/>
      <c r="FY528" s="17"/>
      <c r="FZ528" s="17"/>
      <c r="GA528" s="17"/>
      <c r="GB528" s="17"/>
      <c r="GC528" s="17"/>
      <c r="GD528" s="17"/>
      <c r="GE528" s="17"/>
      <c r="GF528" s="17"/>
      <c r="GG528" s="17"/>
      <c r="GH528" s="17"/>
      <c r="GI528" s="17"/>
      <c r="GJ528" s="17"/>
      <c r="GK528" s="17"/>
      <c r="GL528" s="17"/>
      <c r="GM528" s="17"/>
      <c r="GN528" s="17"/>
    </row>
    <row r="529" spans="1:196" s="17" customFormat="1" x14ac:dyDescent="0.25">
      <c r="A529" s="114">
        <f>IF(F529&lt;&gt;"",1+MAX($A$7:A528),"")</f>
        <v>410</v>
      </c>
      <c r="B529" s="239"/>
      <c r="C529" s="67"/>
      <c r="D529" s="67"/>
      <c r="E529" s="98" t="s">
        <v>520</v>
      </c>
      <c r="F529" s="68">
        <v>1</v>
      </c>
      <c r="G529" s="65"/>
      <c r="H529" s="68" t="s">
        <v>35</v>
      </c>
      <c r="I529" s="69">
        <v>0</v>
      </c>
      <c r="J529" s="70">
        <f t="shared" si="245"/>
        <v>1</v>
      </c>
      <c r="K529" s="71"/>
      <c r="L529" s="71">
        <f t="shared" si="246"/>
        <v>0</v>
      </c>
      <c r="M529" s="71"/>
      <c r="N529" s="41">
        <f t="shared" si="247"/>
        <v>0</v>
      </c>
      <c r="O529" s="71"/>
      <c r="P529" s="71">
        <f t="shared" si="248"/>
        <v>0</v>
      </c>
      <c r="Q529" s="72">
        <f t="shared" si="249"/>
        <v>0</v>
      </c>
      <c r="R529" s="73"/>
      <c r="S529" s="65"/>
      <c r="T529" s="65"/>
      <c r="U529" s="65"/>
      <c r="V529" s="65"/>
      <c r="W529" s="65"/>
      <c r="X529" s="65"/>
      <c r="Y529" s="65"/>
      <c r="Z529" s="65"/>
      <c r="AA529" s="65"/>
      <c r="AB529" s="65"/>
      <c r="AC529" s="65"/>
      <c r="AD529" s="65"/>
      <c r="AE529" s="65"/>
      <c r="AF529" s="65"/>
      <c r="AG529" s="65"/>
    </row>
    <row r="530" spans="1:196" s="81" customFormat="1" x14ac:dyDescent="0.25">
      <c r="A530" s="114">
        <f>IF(F530&lt;&gt;"",1+MAX($A$7:A529),"")</f>
        <v>411</v>
      </c>
      <c r="B530" s="239"/>
      <c r="C530" s="75"/>
      <c r="D530" s="75"/>
      <c r="E530" s="98" t="s">
        <v>521</v>
      </c>
      <c r="F530" s="68">
        <v>1</v>
      </c>
      <c r="G530" s="65"/>
      <c r="H530" s="68" t="s">
        <v>35</v>
      </c>
      <c r="I530" s="69">
        <v>0</v>
      </c>
      <c r="J530" s="70">
        <f t="shared" si="245"/>
        <v>1</v>
      </c>
      <c r="K530" s="71"/>
      <c r="L530" s="71">
        <f t="shared" si="246"/>
        <v>0</v>
      </c>
      <c r="M530" s="71"/>
      <c r="N530" s="41">
        <f t="shared" si="247"/>
        <v>0</v>
      </c>
      <c r="O530" s="71"/>
      <c r="P530" s="71">
        <f t="shared" si="248"/>
        <v>0</v>
      </c>
      <c r="Q530" s="72">
        <f t="shared" si="249"/>
        <v>0</v>
      </c>
      <c r="R530" s="73"/>
      <c r="S530" s="65"/>
      <c r="T530" s="65"/>
      <c r="U530" s="65"/>
      <c r="V530" s="65"/>
      <c r="W530" s="65"/>
      <c r="X530" s="65"/>
      <c r="Y530" s="65"/>
      <c r="Z530" s="65"/>
      <c r="AA530" s="65"/>
      <c r="AB530" s="65"/>
      <c r="AC530" s="65"/>
      <c r="AD530" s="65"/>
      <c r="AE530" s="65"/>
      <c r="AF530" s="65"/>
      <c r="AG530" s="65"/>
      <c r="AH530" s="17"/>
      <c r="AI530" s="17"/>
      <c r="AJ530" s="17"/>
      <c r="AK530" s="17"/>
      <c r="AL530" s="17"/>
      <c r="AM530" s="17"/>
      <c r="AN530" s="17"/>
      <c r="AO530" s="17"/>
      <c r="AP530" s="17"/>
      <c r="AQ530" s="17"/>
      <c r="AR530" s="17"/>
      <c r="AS530" s="17"/>
      <c r="AT530" s="17"/>
      <c r="AU530" s="17"/>
      <c r="AV530" s="17"/>
      <c r="AW530" s="17"/>
      <c r="AX530" s="17"/>
      <c r="AY530" s="17"/>
      <c r="AZ530" s="17"/>
      <c r="BA530" s="17"/>
      <c r="BB530" s="17"/>
      <c r="BC530" s="17"/>
      <c r="BD530" s="17"/>
      <c r="BE530" s="17"/>
      <c r="BF530" s="17"/>
      <c r="BG530" s="17"/>
      <c r="BH530" s="17"/>
      <c r="BI530" s="17"/>
      <c r="BJ530" s="17"/>
      <c r="BK530" s="17"/>
      <c r="BL530" s="17"/>
      <c r="BM530" s="17"/>
      <c r="BN530" s="17"/>
      <c r="BO530" s="17"/>
      <c r="BP530" s="17"/>
      <c r="BQ530" s="17"/>
      <c r="BR530" s="17"/>
      <c r="BS530" s="17"/>
      <c r="BT530" s="17"/>
      <c r="BU530" s="17"/>
      <c r="BV530" s="17"/>
      <c r="BW530" s="17"/>
      <c r="BX530" s="17"/>
      <c r="BY530" s="17"/>
      <c r="BZ530" s="17"/>
      <c r="CA530" s="17"/>
      <c r="CB530" s="17"/>
      <c r="CC530" s="17"/>
      <c r="CD530" s="17"/>
      <c r="CE530" s="17"/>
      <c r="CF530" s="17"/>
      <c r="CG530" s="17"/>
      <c r="CH530" s="17"/>
      <c r="CI530" s="17"/>
      <c r="CJ530" s="17"/>
      <c r="CK530" s="17"/>
      <c r="CL530" s="17"/>
      <c r="CM530" s="17"/>
      <c r="CN530" s="17"/>
      <c r="CO530" s="17"/>
      <c r="CP530" s="17"/>
      <c r="CQ530" s="17"/>
      <c r="CR530" s="17"/>
      <c r="CS530" s="17"/>
      <c r="CT530" s="17"/>
      <c r="CU530" s="17"/>
      <c r="CV530" s="17"/>
      <c r="CW530" s="17"/>
      <c r="CX530" s="17"/>
      <c r="CY530" s="17"/>
      <c r="CZ530" s="17"/>
      <c r="DA530" s="17"/>
      <c r="DB530" s="17"/>
      <c r="DC530" s="17"/>
      <c r="DD530" s="17"/>
      <c r="DE530" s="17"/>
      <c r="DF530" s="17"/>
      <c r="DG530" s="17"/>
      <c r="DH530" s="17"/>
      <c r="DI530" s="17"/>
      <c r="DJ530" s="17"/>
      <c r="DK530" s="17"/>
      <c r="DL530" s="17"/>
      <c r="DM530" s="17"/>
      <c r="DN530" s="17"/>
      <c r="DO530" s="17"/>
      <c r="DP530" s="17"/>
      <c r="DQ530" s="17"/>
      <c r="DR530" s="17"/>
      <c r="DS530" s="17"/>
      <c r="DT530" s="17"/>
      <c r="DU530" s="17"/>
      <c r="DV530" s="17"/>
      <c r="DW530" s="17"/>
      <c r="DX530" s="17"/>
      <c r="DY530" s="17"/>
      <c r="DZ530" s="17"/>
      <c r="EA530" s="17"/>
      <c r="EB530" s="17"/>
      <c r="EC530" s="17"/>
      <c r="ED530" s="17"/>
      <c r="EE530" s="17"/>
      <c r="EF530" s="17"/>
      <c r="EG530" s="17"/>
      <c r="EH530" s="17"/>
      <c r="EI530" s="17"/>
      <c r="EJ530" s="17"/>
      <c r="EK530" s="17"/>
      <c r="EL530" s="17"/>
      <c r="EM530" s="17"/>
      <c r="EN530" s="17"/>
      <c r="EO530" s="17"/>
      <c r="EP530" s="17"/>
      <c r="EQ530" s="17"/>
      <c r="ER530" s="17"/>
      <c r="ES530" s="17"/>
      <c r="ET530" s="17"/>
      <c r="EU530" s="17"/>
      <c r="EV530" s="17"/>
      <c r="EW530" s="17"/>
      <c r="EX530" s="17"/>
      <c r="EY530" s="17"/>
      <c r="EZ530" s="17"/>
      <c r="FA530" s="17"/>
      <c r="FB530" s="17"/>
      <c r="FC530" s="17"/>
      <c r="FD530" s="17"/>
      <c r="FE530" s="17"/>
      <c r="FF530" s="17"/>
      <c r="FG530" s="17"/>
      <c r="FH530" s="17"/>
      <c r="FI530" s="17"/>
      <c r="FJ530" s="17"/>
      <c r="FK530" s="17"/>
      <c r="FL530" s="17"/>
      <c r="FM530" s="17"/>
      <c r="FN530" s="17"/>
      <c r="FO530" s="17"/>
      <c r="FP530" s="17"/>
      <c r="FQ530" s="17"/>
      <c r="FR530" s="17"/>
      <c r="FS530" s="17"/>
      <c r="FT530" s="17"/>
      <c r="FU530" s="17"/>
      <c r="FV530" s="17"/>
      <c r="FW530" s="17"/>
      <c r="FX530" s="17"/>
      <c r="FY530" s="17"/>
      <c r="FZ530" s="17"/>
      <c r="GA530" s="17"/>
      <c r="GB530" s="17"/>
      <c r="GC530" s="17"/>
      <c r="GD530" s="17"/>
      <c r="GE530" s="17"/>
      <c r="GF530" s="17"/>
      <c r="GG530" s="17"/>
      <c r="GH530" s="17"/>
      <c r="GI530" s="17"/>
      <c r="GJ530" s="17"/>
      <c r="GK530" s="17"/>
      <c r="GL530" s="17"/>
      <c r="GM530" s="17"/>
      <c r="GN530" s="17"/>
    </row>
    <row r="531" spans="1:196" s="81" customFormat="1" x14ac:dyDescent="0.25">
      <c r="A531" s="114">
        <f>IF(F531&lt;&gt;"",1+MAX($A$7:A530),"")</f>
        <v>412</v>
      </c>
      <c r="B531" s="239"/>
      <c r="C531" s="75"/>
      <c r="D531" s="75"/>
      <c r="E531" s="98" t="s">
        <v>522</v>
      </c>
      <c r="F531" s="68">
        <v>1</v>
      </c>
      <c r="G531" s="65"/>
      <c r="H531" s="68" t="s">
        <v>35</v>
      </c>
      <c r="I531" s="69">
        <v>0</v>
      </c>
      <c r="J531" s="70">
        <f t="shared" si="245"/>
        <v>1</v>
      </c>
      <c r="K531" s="71"/>
      <c r="L531" s="71">
        <f t="shared" si="246"/>
        <v>0</v>
      </c>
      <c r="M531" s="71"/>
      <c r="N531" s="41">
        <f t="shared" si="247"/>
        <v>0</v>
      </c>
      <c r="O531" s="71"/>
      <c r="P531" s="71">
        <f t="shared" si="248"/>
        <v>0</v>
      </c>
      <c r="Q531" s="72">
        <f t="shared" si="249"/>
        <v>0</v>
      </c>
      <c r="R531" s="73"/>
      <c r="S531" s="65"/>
      <c r="T531" s="65"/>
      <c r="U531" s="65"/>
      <c r="V531" s="65"/>
      <c r="W531" s="65"/>
      <c r="X531" s="65"/>
      <c r="Y531" s="65"/>
      <c r="Z531" s="65"/>
      <c r="AA531" s="65"/>
      <c r="AB531" s="65"/>
      <c r="AC531" s="65"/>
      <c r="AD531" s="65"/>
      <c r="AE531" s="65"/>
      <c r="AF531" s="65"/>
      <c r="AG531" s="65"/>
      <c r="AH531" s="17"/>
      <c r="AI531" s="17"/>
      <c r="AJ531" s="17"/>
      <c r="AK531" s="17"/>
      <c r="AL531" s="17"/>
      <c r="AM531" s="17"/>
      <c r="AN531" s="17"/>
      <c r="AO531" s="17"/>
      <c r="AP531" s="17"/>
      <c r="AQ531" s="17"/>
      <c r="AR531" s="17"/>
      <c r="AS531" s="17"/>
      <c r="AT531" s="17"/>
      <c r="AU531" s="17"/>
      <c r="AV531" s="17"/>
      <c r="AW531" s="17"/>
      <c r="AX531" s="17"/>
      <c r="AY531" s="17"/>
      <c r="AZ531" s="17"/>
      <c r="BA531" s="17"/>
      <c r="BB531" s="17"/>
      <c r="BC531" s="17"/>
      <c r="BD531" s="17"/>
      <c r="BE531" s="17"/>
      <c r="BF531" s="17"/>
      <c r="BG531" s="17"/>
      <c r="BH531" s="17"/>
      <c r="BI531" s="17"/>
      <c r="BJ531" s="17"/>
      <c r="BK531" s="17"/>
      <c r="BL531" s="17"/>
      <c r="BM531" s="17"/>
      <c r="BN531" s="17"/>
      <c r="BO531" s="17"/>
      <c r="BP531" s="17"/>
      <c r="BQ531" s="17"/>
      <c r="BR531" s="17"/>
      <c r="BS531" s="17"/>
      <c r="BT531" s="17"/>
      <c r="BU531" s="17"/>
      <c r="BV531" s="17"/>
      <c r="BW531" s="17"/>
      <c r="BX531" s="17"/>
      <c r="BY531" s="17"/>
      <c r="BZ531" s="17"/>
      <c r="CA531" s="17"/>
      <c r="CB531" s="17"/>
      <c r="CC531" s="17"/>
      <c r="CD531" s="17"/>
      <c r="CE531" s="17"/>
      <c r="CF531" s="17"/>
      <c r="CG531" s="17"/>
      <c r="CH531" s="17"/>
      <c r="CI531" s="17"/>
      <c r="CJ531" s="17"/>
      <c r="CK531" s="17"/>
      <c r="CL531" s="17"/>
      <c r="CM531" s="17"/>
      <c r="CN531" s="17"/>
      <c r="CO531" s="17"/>
      <c r="CP531" s="17"/>
      <c r="CQ531" s="17"/>
      <c r="CR531" s="17"/>
      <c r="CS531" s="17"/>
      <c r="CT531" s="17"/>
      <c r="CU531" s="17"/>
      <c r="CV531" s="17"/>
      <c r="CW531" s="17"/>
      <c r="CX531" s="17"/>
      <c r="CY531" s="17"/>
      <c r="CZ531" s="17"/>
      <c r="DA531" s="17"/>
      <c r="DB531" s="17"/>
      <c r="DC531" s="17"/>
      <c r="DD531" s="17"/>
      <c r="DE531" s="17"/>
      <c r="DF531" s="17"/>
      <c r="DG531" s="17"/>
      <c r="DH531" s="17"/>
      <c r="DI531" s="17"/>
      <c r="DJ531" s="17"/>
      <c r="DK531" s="17"/>
      <c r="DL531" s="17"/>
      <c r="DM531" s="17"/>
      <c r="DN531" s="17"/>
      <c r="DO531" s="17"/>
      <c r="DP531" s="17"/>
      <c r="DQ531" s="17"/>
      <c r="DR531" s="17"/>
      <c r="DS531" s="17"/>
      <c r="DT531" s="17"/>
      <c r="DU531" s="17"/>
      <c r="DV531" s="17"/>
      <c r="DW531" s="17"/>
      <c r="DX531" s="17"/>
      <c r="DY531" s="17"/>
      <c r="DZ531" s="17"/>
      <c r="EA531" s="17"/>
      <c r="EB531" s="17"/>
      <c r="EC531" s="17"/>
      <c r="ED531" s="17"/>
      <c r="EE531" s="17"/>
      <c r="EF531" s="17"/>
      <c r="EG531" s="17"/>
      <c r="EH531" s="17"/>
      <c r="EI531" s="17"/>
      <c r="EJ531" s="17"/>
      <c r="EK531" s="17"/>
      <c r="EL531" s="17"/>
      <c r="EM531" s="17"/>
      <c r="EN531" s="17"/>
      <c r="EO531" s="17"/>
      <c r="EP531" s="17"/>
      <c r="EQ531" s="17"/>
      <c r="ER531" s="17"/>
      <c r="ES531" s="17"/>
      <c r="ET531" s="17"/>
      <c r="EU531" s="17"/>
      <c r="EV531" s="17"/>
      <c r="EW531" s="17"/>
      <c r="EX531" s="17"/>
      <c r="EY531" s="17"/>
      <c r="EZ531" s="17"/>
      <c r="FA531" s="17"/>
      <c r="FB531" s="17"/>
      <c r="FC531" s="17"/>
      <c r="FD531" s="17"/>
      <c r="FE531" s="17"/>
      <c r="FF531" s="17"/>
      <c r="FG531" s="17"/>
      <c r="FH531" s="17"/>
      <c r="FI531" s="17"/>
      <c r="FJ531" s="17"/>
      <c r="FK531" s="17"/>
      <c r="FL531" s="17"/>
      <c r="FM531" s="17"/>
      <c r="FN531" s="17"/>
      <c r="FO531" s="17"/>
      <c r="FP531" s="17"/>
      <c r="FQ531" s="17"/>
      <c r="FR531" s="17"/>
      <c r="FS531" s="17"/>
      <c r="FT531" s="17"/>
      <c r="FU531" s="17"/>
      <c r="FV531" s="17"/>
      <c r="FW531" s="17"/>
      <c r="FX531" s="17"/>
      <c r="FY531" s="17"/>
      <c r="FZ531" s="17"/>
      <c r="GA531" s="17"/>
      <c r="GB531" s="17"/>
      <c r="GC531" s="17"/>
      <c r="GD531" s="17"/>
      <c r="GE531" s="17"/>
      <c r="GF531" s="17"/>
      <c r="GG531" s="17"/>
      <c r="GH531" s="17"/>
      <c r="GI531" s="17"/>
      <c r="GJ531" s="17"/>
      <c r="GK531" s="17"/>
      <c r="GL531" s="17"/>
      <c r="GM531" s="17"/>
      <c r="GN531" s="17"/>
    </row>
    <row r="532" spans="1:196" s="81" customFormat="1" x14ac:dyDescent="0.25">
      <c r="A532" s="114">
        <f>IF(F532&lt;&gt;"",1+MAX($A$7:A531),"")</f>
        <v>413</v>
      </c>
      <c r="B532" s="240"/>
      <c r="C532" s="75"/>
      <c r="D532" s="75"/>
      <c r="E532" s="98" t="s">
        <v>523</v>
      </c>
      <c r="F532" s="68">
        <v>1</v>
      </c>
      <c r="G532" s="83"/>
      <c r="H532" s="68" t="s">
        <v>35</v>
      </c>
      <c r="I532" s="69">
        <v>0</v>
      </c>
      <c r="J532" s="70">
        <f t="shared" si="245"/>
        <v>1</v>
      </c>
      <c r="K532" s="71"/>
      <c r="L532" s="71">
        <f t="shared" si="246"/>
        <v>0</v>
      </c>
      <c r="M532" s="71"/>
      <c r="N532" s="41">
        <f t="shared" si="247"/>
        <v>0</v>
      </c>
      <c r="O532" s="71"/>
      <c r="P532" s="71">
        <f t="shared" si="248"/>
        <v>0</v>
      </c>
      <c r="Q532" s="72">
        <f t="shared" si="249"/>
        <v>0</v>
      </c>
      <c r="R532" s="73"/>
      <c r="S532" s="82"/>
      <c r="T532" s="83"/>
      <c r="U532" s="83"/>
      <c r="V532" s="84"/>
      <c r="W532" s="85"/>
      <c r="X532" s="86"/>
      <c r="Y532" s="86"/>
      <c r="Z532" s="86"/>
      <c r="AA532" s="86"/>
      <c r="AB532" s="87"/>
      <c r="AC532" s="88"/>
      <c r="AD532" s="65"/>
      <c r="AE532" s="65"/>
      <c r="AF532" s="65"/>
      <c r="AG532" s="65"/>
      <c r="AH532" s="17"/>
      <c r="AI532" s="17"/>
      <c r="AJ532" s="17"/>
      <c r="AK532" s="17"/>
      <c r="AL532" s="17"/>
      <c r="AM532" s="17"/>
      <c r="AN532" s="17"/>
      <c r="AO532" s="17"/>
      <c r="AP532" s="17"/>
      <c r="AQ532" s="17"/>
      <c r="AR532" s="17"/>
      <c r="AS532" s="17"/>
      <c r="AT532" s="17"/>
      <c r="AU532" s="17"/>
      <c r="AV532" s="17"/>
      <c r="AW532" s="17"/>
      <c r="AX532" s="17"/>
      <c r="AY532" s="17"/>
      <c r="AZ532" s="17"/>
      <c r="BA532" s="17"/>
      <c r="BB532" s="17"/>
      <c r="BC532" s="17"/>
      <c r="BD532" s="17"/>
      <c r="BE532" s="17"/>
      <c r="BF532" s="17"/>
      <c r="BG532" s="17"/>
      <c r="BH532" s="17"/>
      <c r="BI532" s="17"/>
      <c r="BJ532" s="17"/>
      <c r="BK532" s="17"/>
      <c r="BL532" s="17"/>
      <c r="BM532" s="17"/>
      <c r="BN532" s="17"/>
      <c r="BO532" s="17"/>
      <c r="BP532" s="17"/>
      <c r="BQ532" s="17"/>
      <c r="BR532" s="17"/>
      <c r="BS532" s="17"/>
      <c r="BT532" s="17"/>
      <c r="BU532" s="17"/>
      <c r="BV532" s="17"/>
      <c r="BW532" s="17"/>
      <c r="BX532" s="17"/>
      <c r="BY532" s="17"/>
      <c r="BZ532" s="17"/>
      <c r="CA532" s="17"/>
      <c r="CB532" s="17"/>
      <c r="CC532" s="17"/>
      <c r="CD532" s="17"/>
      <c r="CE532" s="17"/>
      <c r="CF532" s="17"/>
      <c r="CG532" s="17"/>
      <c r="CH532" s="17"/>
      <c r="CI532" s="17"/>
      <c r="CJ532" s="17"/>
      <c r="CK532" s="17"/>
      <c r="CL532" s="17"/>
      <c r="CM532" s="17"/>
      <c r="CN532" s="17"/>
      <c r="CO532" s="17"/>
      <c r="CP532" s="17"/>
      <c r="CQ532" s="17"/>
      <c r="CR532" s="17"/>
      <c r="CS532" s="17"/>
      <c r="CT532" s="17"/>
      <c r="CU532" s="17"/>
      <c r="CV532" s="17"/>
      <c r="CW532" s="17"/>
      <c r="CX532" s="17"/>
      <c r="CY532" s="17"/>
      <c r="CZ532" s="17"/>
      <c r="DA532" s="17"/>
      <c r="DB532" s="17"/>
      <c r="DC532" s="17"/>
      <c r="DD532" s="17"/>
      <c r="DE532" s="17"/>
      <c r="DF532" s="17"/>
      <c r="DG532" s="17"/>
      <c r="DH532" s="17"/>
      <c r="DI532" s="17"/>
      <c r="DJ532" s="17"/>
      <c r="DK532" s="17"/>
      <c r="DL532" s="17"/>
      <c r="DM532" s="17"/>
      <c r="DN532" s="17"/>
      <c r="DO532" s="17"/>
      <c r="DP532" s="17"/>
      <c r="DQ532" s="17"/>
      <c r="DR532" s="17"/>
      <c r="DS532" s="17"/>
      <c r="DT532" s="17"/>
      <c r="DU532" s="17"/>
      <c r="DV532" s="17"/>
      <c r="DW532" s="17"/>
      <c r="DX532" s="17"/>
      <c r="DY532" s="17"/>
      <c r="DZ532" s="17"/>
      <c r="EA532" s="17"/>
      <c r="EB532" s="17"/>
      <c r="EC532" s="17"/>
      <c r="ED532" s="17"/>
      <c r="EE532" s="17"/>
      <c r="EF532" s="17"/>
      <c r="EG532" s="17"/>
      <c r="EH532" s="17"/>
      <c r="EI532" s="17"/>
      <c r="EJ532" s="17"/>
      <c r="EK532" s="17"/>
      <c r="EL532" s="17"/>
      <c r="EM532" s="17"/>
      <c r="EN532" s="17"/>
      <c r="EO532" s="17"/>
      <c r="EP532" s="17"/>
      <c r="EQ532" s="17"/>
      <c r="ER532" s="17"/>
      <c r="ES532" s="17"/>
      <c r="ET532" s="17"/>
      <c r="EU532" s="17"/>
      <c r="EV532" s="17"/>
      <c r="EW532" s="17"/>
      <c r="EX532" s="17"/>
      <c r="EY532" s="17"/>
      <c r="EZ532" s="17"/>
      <c r="FA532" s="17"/>
      <c r="FB532" s="17"/>
      <c r="FC532" s="17"/>
      <c r="FD532" s="17"/>
      <c r="FE532" s="17"/>
      <c r="FF532" s="17"/>
      <c r="FG532" s="17"/>
      <c r="FH532" s="17"/>
      <c r="FI532" s="17"/>
      <c r="FJ532" s="17"/>
      <c r="FK532" s="17"/>
      <c r="FL532" s="17"/>
      <c r="FM532" s="17"/>
      <c r="FN532" s="17"/>
      <c r="FO532" s="17"/>
      <c r="FP532" s="17"/>
      <c r="FQ532" s="17"/>
      <c r="FR532" s="17"/>
      <c r="FS532" s="17"/>
      <c r="FT532" s="17"/>
      <c r="FU532" s="17"/>
      <c r="FV532" s="17"/>
      <c r="FW532" s="17"/>
      <c r="FX532" s="17"/>
      <c r="FY532" s="17"/>
      <c r="FZ532" s="17"/>
      <c r="GA532" s="17"/>
      <c r="GB532" s="17"/>
      <c r="GC532" s="17"/>
      <c r="GD532" s="17"/>
      <c r="GE532" s="17"/>
      <c r="GF532" s="17"/>
      <c r="GG532" s="17"/>
      <c r="GH532" s="17"/>
      <c r="GI532" s="17"/>
      <c r="GJ532" s="17"/>
      <c r="GK532" s="17"/>
      <c r="GL532" s="17"/>
      <c r="GM532" s="17"/>
      <c r="GN532" s="17"/>
    </row>
    <row r="533" spans="1:196" s="17" customFormat="1" x14ac:dyDescent="0.25">
      <c r="A533" s="114" t="str">
        <f>IF(F533&lt;&gt;"",1+MAX($A$7:A532),"")</f>
        <v/>
      </c>
      <c r="B533" s="66"/>
      <c r="C533" s="67"/>
      <c r="D533" s="67"/>
      <c r="E533" s="97" t="s">
        <v>439</v>
      </c>
      <c r="F533" s="68"/>
      <c r="G533" s="65"/>
      <c r="H533" s="68"/>
      <c r="I533" s="69"/>
      <c r="J533" s="70"/>
      <c r="K533" s="71"/>
      <c r="L533" s="71"/>
      <c r="M533" s="71"/>
      <c r="N533" s="41"/>
      <c r="O533" s="71"/>
      <c r="P533" s="71"/>
      <c r="Q533" s="72"/>
      <c r="R533" s="73"/>
      <c r="S533" s="65"/>
      <c r="T533" s="65"/>
      <c r="U533" s="65"/>
      <c r="V533" s="65"/>
      <c r="W533" s="65"/>
      <c r="X533" s="65"/>
      <c r="Y533" s="65"/>
      <c r="Z533" s="65"/>
      <c r="AA533" s="65"/>
      <c r="AB533" s="65"/>
      <c r="AC533" s="65"/>
      <c r="AD533" s="65"/>
      <c r="AE533" s="65"/>
      <c r="AF533" s="65"/>
      <c r="AG533" s="65"/>
    </row>
    <row r="534" spans="1:196" s="81" customFormat="1" x14ac:dyDescent="0.25">
      <c r="A534" s="114">
        <f>IF(F534&lt;&gt;"",1+MAX($A$7:A533),"")</f>
        <v>414</v>
      </c>
      <c r="B534" s="238" t="s">
        <v>645</v>
      </c>
      <c r="C534" s="75"/>
      <c r="D534" s="75"/>
      <c r="E534" s="98" t="s">
        <v>524</v>
      </c>
      <c r="F534" s="68">
        <v>1</v>
      </c>
      <c r="G534" s="65"/>
      <c r="H534" s="68" t="s">
        <v>35</v>
      </c>
      <c r="I534" s="69">
        <v>0</v>
      </c>
      <c r="J534" s="70">
        <f t="shared" si="245"/>
        <v>1</v>
      </c>
      <c r="K534" s="71"/>
      <c r="L534" s="71">
        <f t="shared" si="246"/>
        <v>0</v>
      </c>
      <c r="M534" s="71"/>
      <c r="N534" s="41">
        <f t="shared" si="247"/>
        <v>0</v>
      </c>
      <c r="O534" s="71"/>
      <c r="P534" s="71">
        <f t="shared" si="248"/>
        <v>0</v>
      </c>
      <c r="Q534" s="72">
        <f t="shared" si="249"/>
        <v>0</v>
      </c>
      <c r="R534" s="73"/>
      <c r="S534" s="65"/>
      <c r="T534" s="65"/>
      <c r="U534" s="65"/>
      <c r="V534" s="65"/>
      <c r="W534" s="65"/>
      <c r="X534" s="65"/>
      <c r="Y534" s="65"/>
      <c r="Z534" s="65"/>
      <c r="AA534" s="65"/>
      <c r="AB534" s="65"/>
      <c r="AC534" s="65"/>
      <c r="AD534" s="65"/>
      <c r="AE534" s="65"/>
      <c r="AF534" s="65"/>
      <c r="AG534" s="65"/>
      <c r="AH534" s="17"/>
      <c r="AI534" s="17"/>
      <c r="AJ534" s="17"/>
      <c r="AK534" s="17"/>
      <c r="AL534" s="17"/>
      <c r="AM534" s="17"/>
      <c r="AN534" s="17"/>
      <c r="AO534" s="17"/>
      <c r="AP534" s="17"/>
      <c r="AQ534" s="17"/>
      <c r="AR534" s="17"/>
      <c r="AS534" s="17"/>
      <c r="AT534" s="17"/>
      <c r="AU534" s="17"/>
      <c r="AV534" s="17"/>
      <c r="AW534" s="17"/>
      <c r="AX534" s="17"/>
      <c r="AY534" s="17"/>
      <c r="AZ534" s="17"/>
      <c r="BA534" s="17"/>
      <c r="BB534" s="17"/>
      <c r="BC534" s="17"/>
      <c r="BD534" s="17"/>
      <c r="BE534" s="17"/>
      <c r="BF534" s="17"/>
      <c r="BG534" s="17"/>
      <c r="BH534" s="17"/>
      <c r="BI534" s="17"/>
      <c r="BJ534" s="17"/>
      <c r="BK534" s="17"/>
      <c r="BL534" s="17"/>
      <c r="BM534" s="17"/>
      <c r="BN534" s="17"/>
      <c r="BO534" s="17"/>
      <c r="BP534" s="17"/>
      <c r="BQ534" s="17"/>
      <c r="BR534" s="17"/>
      <c r="BS534" s="17"/>
      <c r="BT534" s="17"/>
      <c r="BU534" s="17"/>
      <c r="BV534" s="17"/>
      <c r="BW534" s="17"/>
      <c r="BX534" s="17"/>
      <c r="BY534" s="17"/>
      <c r="BZ534" s="17"/>
      <c r="CA534" s="17"/>
      <c r="CB534" s="17"/>
      <c r="CC534" s="17"/>
      <c r="CD534" s="17"/>
      <c r="CE534" s="17"/>
      <c r="CF534" s="17"/>
      <c r="CG534" s="17"/>
      <c r="CH534" s="17"/>
      <c r="CI534" s="17"/>
      <c r="CJ534" s="17"/>
      <c r="CK534" s="17"/>
      <c r="CL534" s="17"/>
      <c r="CM534" s="17"/>
      <c r="CN534" s="17"/>
      <c r="CO534" s="17"/>
      <c r="CP534" s="17"/>
      <c r="CQ534" s="17"/>
      <c r="CR534" s="17"/>
      <c r="CS534" s="17"/>
      <c r="CT534" s="17"/>
      <c r="CU534" s="17"/>
      <c r="CV534" s="17"/>
      <c r="CW534" s="17"/>
      <c r="CX534" s="17"/>
      <c r="CY534" s="17"/>
      <c r="CZ534" s="17"/>
      <c r="DA534" s="17"/>
      <c r="DB534" s="17"/>
      <c r="DC534" s="17"/>
      <c r="DD534" s="17"/>
      <c r="DE534" s="17"/>
      <c r="DF534" s="17"/>
      <c r="DG534" s="17"/>
      <c r="DH534" s="17"/>
      <c r="DI534" s="17"/>
      <c r="DJ534" s="17"/>
      <c r="DK534" s="17"/>
      <c r="DL534" s="17"/>
      <c r="DM534" s="17"/>
      <c r="DN534" s="17"/>
      <c r="DO534" s="17"/>
      <c r="DP534" s="17"/>
      <c r="DQ534" s="17"/>
      <c r="DR534" s="17"/>
      <c r="DS534" s="17"/>
      <c r="DT534" s="17"/>
      <c r="DU534" s="17"/>
      <c r="DV534" s="17"/>
      <c r="DW534" s="17"/>
      <c r="DX534" s="17"/>
      <c r="DY534" s="17"/>
      <c r="DZ534" s="17"/>
      <c r="EA534" s="17"/>
      <c r="EB534" s="17"/>
      <c r="EC534" s="17"/>
      <c r="ED534" s="17"/>
      <c r="EE534" s="17"/>
      <c r="EF534" s="17"/>
      <c r="EG534" s="17"/>
      <c r="EH534" s="17"/>
      <c r="EI534" s="17"/>
      <c r="EJ534" s="17"/>
      <c r="EK534" s="17"/>
      <c r="EL534" s="17"/>
      <c r="EM534" s="17"/>
      <c r="EN534" s="17"/>
      <c r="EO534" s="17"/>
      <c r="EP534" s="17"/>
      <c r="EQ534" s="17"/>
      <c r="ER534" s="17"/>
      <c r="ES534" s="17"/>
      <c r="ET534" s="17"/>
      <c r="EU534" s="17"/>
      <c r="EV534" s="17"/>
      <c r="EW534" s="17"/>
      <c r="EX534" s="17"/>
      <c r="EY534" s="17"/>
      <c r="EZ534" s="17"/>
      <c r="FA534" s="17"/>
      <c r="FB534" s="17"/>
      <c r="FC534" s="17"/>
      <c r="FD534" s="17"/>
      <c r="FE534" s="17"/>
      <c r="FF534" s="17"/>
      <c r="FG534" s="17"/>
      <c r="FH534" s="17"/>
      <c r="FI534" s="17"/>
      <c r="FJ534" s="17"/>
      <c r="FK534" s="17"/>
      <c r="FL534" s="17"/>
      <c r="FM534" s="17"/>
      <c r="FN534" s="17"/>
      <c r="FO534" s="17"/>
      <c r="FP534" s="17"/>
      <c r="FQ534" s="17"/>
      <c r="FR534" s="17"/>
      <c r="FS534" s="17"/>
      <c r="FT534" s="17"/>
      <c r="FU534" s="17"/>
      <c r="FV534" s="17"/>
      <c r="FW534" s="17"/>
      <c r="FX534" s="17"/>
      <c r="FY534" s="17"/>
      <c r="FZ534" s="17"/>
      <c r="GA534" s="17"/>
      <c r="GB534" s="17"/>
      <c r="GC534" s="17"/>
      <c r="GD534" s="17"/>
      <c r="GE534" s="17"/>
      <c r="GF534" s="17"/>
      <c r="GG534" s="17"/>
      <c r="GH534" s="17"/>
      <c r="GI534" s="17"/>
      <c r="GJ534" s="17"/>
      <c r="GK534" s="17"/>
      <c r="GL534" s="17"/>
      <c r="GM534" s="17"/>
      <c r="GN534" s="17"/>
    </row>
    <row r="535" spans="1:196" s="81" customFormat="1" x14ac:dyDescent="0.25">
      <c r="A535" s="114">
        <f>IF(F535&lt;&gt;"",1+MAX($A$7:A534),"")</f>
        <v>415</v>
      </c>
      <c r="B535" s="239"/>
      <c r="C535" s="75"/>
      <c r="D535" s="75"/>
      <c r="E535" s="98" t="s">
        <v>525</v>
      </c>
      <c r="F535" s="68">
        <v>1</v>
      </c>
      <c r="G535" s="65"/>
      <c r="H535" s="68" t="s">
        <v>35</v>
      </c>
      <c r="I535" s="69">
        <v>0</v>
      </c>
      <c r="J535" s="70">
        <f t="shared" si="245"/>
        <v>1</v>
      </c>
      <c r="K535" s="71"/>
      <c r="L535" s="71">
        <f t="shared" si="246"/>
        <v>0</v>
      </c>
      <c r="M535" s="71"/>
      <c r="N535" s="41">
        <f t="shared" si="247"/>
        <v>0</v>
      </c>
      <c r="O535" s="71"/>
      <c r="P535" s="71">
        <f t="shared" si="248"/>
        <v>0</v>
      </c>
      <c r="Q535" s="72">
        <f t="shared" si="249"/>
        <v>0</v>
      </c>
      <c r="R535" s="73"/>
      <c r="S535" s="65"/>
      <c r="T535" s="65"/>
      <c r="U535" s="65"/>
      <c r="V535" s="65"/>
      <c r="W535" s="65"/>
      <c r="X535" s="65"/>
      <c r="Y535" s="65"/>
      <c r="Z535" s="65"/>
      <c r="AA535" s="65"/>
      <c r="AB535" s="65"/>
      <c r="AC535" s="65"/>
      <c r="AD535" s="65"/>
      <c r="AE535" s="65"/>
      <c r="AF535" s="65"/>
      <c r="AG535" s="65"/>
      <c r="AH535" s="17"/>
      <c r="AI535" s="17"/>
      <c r="AJ535" s="17"/>
      <c r="AK535" s="17"/>
      <c r="AL535" s="17"/>
      <c r="AM535" s="17"/>
      <c r="AN535" s="17"/>
      <c r="AO535" s="17"/>
      <c r="AP535" s="17"/>
      <c r="AQ535" s="17"/>
      <c r="AR535" s="17"/>
      <c r="AS535" s="17"/>
      <c r="AT535" s="17"/>
      <c r="AU535" s="17"/>
      <c r="AV535" s="17"/>
      <c r="AW535" s="17"/>
      <c r="AX535" s="17"/>
      <c r="AY535" s="17"/>
      <c r="AZ535" s="17"/>
      <c r="BA535" s="17"/>
      <c r="BB535" s="17"/>
      <c r="BC535" s="17"/>
      <c r="BD535" s="17"/>
      <c r="BE535" s="17"/>
      <c r="BF535" s="17"/>
      <c r="BG535" s="17"/>
      <c r="BH535" s="17"/>
      <c r="BI535" s="17"/>
      <c r="BJ535" s="17"/>
      <c r="BK535" s="17"/>
      <c r="BL535" s="17"/>
      <c r="BM535" s="17"/>
      <c r="BN535" s="17"/>
      <c r="BO535" s="17"/>
      <c r="BP535" s="17"/>
      <c r="BQ535" s="17"/>
      <c r="BR535" s="17"/>
      <c r="BS535" s="17"/>
      <c r="BT535" s="17"/>
      <c r="BU535" s="17"/>
      <c r="BV535" s="17"/>
      <c r="BW535" s="17"/>
      <c r="BX535" s="17"/>
      <c r="BY535" s="17"/>
      <c r="BZ535" s="17"/>
      <c r="CA535" s="17"/>
      <c r="CB535" s="17"/>
      <c r="CC535" s="17"/>
      <c r="CD535" s="17"/>
      <c r="CE535" s="17"/>
      <c r="CF535" s="17"/>
      <c r="CG535" s="17"/>
      <c r="CH535" s="17"/>
      <c r="CI535" s="17"/>
      <c r="CJ535" s="17"/>
      <c r="CK535" s="17"/>
      <c r="CL535" s="17"/>
      <c r="CM535" s="17"/>
      <c r="CN535" s="17"/>
      <c r="CO535" s="17"/>
      <c r="CP535" s="17"/>
      <c r="CQ535" s="17"/>
      <c r="CR535" s="17"/>
      <c r="CS535" s="17"/>
      <c r="CT535" s="17"/>
      <c r="CU535" s="17"/>
      <c r="CV535" s="17"/>
      <c r="CW535" s="17"/>
      <c r="CX535" s="17"/>
      <c r="CY535" s="17"/>
      <c r="CZ535" s="17"/>
      <c r="DA535" s="17"/>
      <c r="DB535" s="17"/>
      <c r="DC535" s="17"/>
      <c r="DD535" s="17"/>
      <c r="DE535" s="17"/>
      <c r="DF535" s="17"/>
      <c r="DG535" s="17"/>
      <c r="DH535" s="17"/>
      <c r="DI535" s="17"/>
      <c r="DJ535" s="17"/>
      <c r="DK535" s="17"/>
      <c r="DL535" s="17"/>
      <c r="DM535" s="17"/>
      <c r="DN535" s="17"/>
      <c r="DO535" s="17"/>
      <c r="DP535" s="17"/>
      <c r="DQ535" s="17"/>
      <c r="DR535" s="17"/>
      <c r="DS535" s="17"/>
      <c r="DT535" s="17"/>
      <c r="DU535" s="17"/>
      <c r="DV535" s="17"/>
      <c r="DW535" s="17"/>
      <c r="DX535" s="17"/>
      <c r="DY535" s="17"/>
      <c r="DZ535" s="17"/>
      <c r="EA535" s="17"/>
      <c r="EB535" s="17"/>
      <c r="EC535" s="17"/>
      <c r="ED535" s="17"/>
      <c r="EE535" s="17"/>
      <c r="EF535" s="17"/>
      <c r="EG535" s="17"/>
      <c r="EH535" s="17"/>
      <c r="EI535" s="17"/>
      <c r="EJ535" s="17"/>
      <c r="EK535" s="17"/>
      <c r="EL535" s="17"/>
      <c r="EM535" s="17"/>
      <c r="EN535" s="17"/>
      <c r="EO535" s="17"/>
      <c r="EP535" s="17"/>
      <c r="EQ535" s="17"/>
      <c r="ER535" s="17"/>
      <c r="ES535" s="17"/>
      <c r="ET535" s="17"/>
      <c r="EU535" s="17"/>
      <c r="EV535" s="17"/>
      <c r="EW535" s="17"/>
      <c r="EX535" s="17"/>
      <c r="EY535" s="17"/>
      <c r="EZ535" s="17"/>
      <c r="FA535" s="17"/>
      <c r="FB535" s="17"/>
      <c r="FC535" s="17"/>
      <c r="FD535" s="17"/>
      <c r="FE535" s="17"/>
      <c r="FF535" s="17"/>
      <c r="FG535" s="17"/>
      <c r="FH535" s="17"/>
      <c r="FI535" s="17"/>
      <c r="FJ535" s="17"/>
      <c r="FK535" s="17"/>
      <c r="FL535" s="17"/>
      <c r="FM535" s="17"/>
      <c r="FN535" s="17"/>
      <c r="FO535" s="17"/>
      <c r="FP535" s="17"/>
      <c r="FQ535" s="17"/>
      <c r="FR535" s="17"/>
      <c r="FS535" s="17"/>
      <c r="FT535" s="17"/>
      <c r="FU535" s="17"/>
      <c r="FV535" s="17"/>
      <c r="FW535" s="17"/>
      <c r="FX535" s="17"/>
      <c r="FY535" s="17"/>
      <c r="FZ535" s="17"/>
      <c r="GA535" s="17"/>
      <c r="GB535" s="17"/>
      <c r="GC535" s="17"/>
      <c r="GD535" s="17"/>
      <c r="GE535" s="17"/>
      <c r="GF535" s="17"/>
      <c r="GG535" s="17"/>
      <c r="GH535" s="17"/>
      <c r="GI535" s="17"/>
      <c r="GJ535" s="17"/>
      <c r="GK535" s="17"/>
      <c r="GL535" s="17"/>
      <c r="GM535" s="17"/>
      <c r="GN535" s="17"/>
    </row>
    <row r="536" spans="1:196" s="81" customFormat="1" x14ac:dyDescent="0.25">
      <c r="A536" s="114">
        <f>IF(F536&lt;&gt;"",1+MAX($A$7:A535),"")</f>
        <v>416</v>
      </c>
      <c r="B536" s="239"/>
      <c r="C536" s="75"/>
      <c r="D536" s="75"/>
      <c r="E536" s="98" t="s">
        <v>526</v>
      </c>
      <c r="F536" s="68">
        <v>1</v>
      </c>
      <c r="G536" s="83"/>
      <c r="H536" s="68" t="s">
        <v>35</v>
      </c>
      <c r="I536" s="69">
        <v>0</v>
      </c>
      <c r="J536" s="70">
        <f t="shared" si="245"/>
        <v>1</v>
      </c>
      <c r="K536" s="71"/>
      <c r="L536" s="71">
        <f t="shared" si="246"/>
        <v>0</v>
      </c>
      <c r="M536" s="71"/>
      <c r="N536" s="41">
        <f t="shared" si="247"/>
        <v>0</v>
      </c>
      <c r="O536" s="71"/>
      <c r="P536" s="71">
        <f t="shared" si="248"/>
        <v>0</v>
      </c>
      <c r="Q536" s="72">
        <f t="shared" si="249"/>
        <v>0</v>
      </c>
      <c r="R536" s="73"/>
      <c r="S536" s="82"/>
      <c r="T536" s="83"/>
      <c r="U536" s="83"/>
      <c r="V536" s="84"/>
      <c r="W536" s="85"/>
      <c r="X536" s="86"/>
      <c r="Y536" s="86"/>
      <c r="Z536" s="86"/>
      <c r="AA536" s="86"/>
      <c r="AB536" s="87"/>
      <c r="AC536" s="88"/>
      <c r="AD536" s="65"/>
      <c r="AE536" s="65"/>
      <c r="AF536" s="65"/>
      <c r="AG536" s="65"/>
      <c r="AH536" s="17"/>
      <c r="AI536" s="17"/>
      <c r="AJ536" s="17"/>
      <c r="AK536" s="17"/>
      <c r="AL536" s="17"/>
      <c r="AM536" s="17"/>
      <c r="AN536" s="17"/>
      <c r="AO536" s="17"/>
      <c r="AP536" s="17"/>
      <c r="AQ536" s="17"/>
      <c r="AR536" s="17"/>
      <c r="AS536" s="17"/>
      <c r="AT536" s="17"/>
      <c r="AU536" s="17"/>
      <c r="AV536" s="17"/>
      <c r="AW536" s="17"/>
      <c r="AX536" s="17"/>
      <c r="AY536" s="17"/>
      <c r="AZ536" s="17"/>
      <c r="BA536" s="17"/>
      <c r="BB536" s="17"/>
      <c r="BC536" s="17"/>
      <c r="BD536" s="17"/>
      <c r="BE536" s="17"/>
      <c r="BF536" s="17"/>
      <c r="BG536" s="17"/>
      <c r="BH536" s="17"/>
      <c r="BI536" s="17"/>
      <c r="BJ536" s="17"/>
      <c r="BK536" s="17"/>
      <c r="BL536" s="17"/>
      <c r="BM536" s="17"/>
      <c r="BN536" s="17"/>
      <c r="BO536" s="17"/>
      <c r="BP536" s="17"/>
      <c r="BQ536" s="17"/>
      <c r="BR536" s="17"/>
      <c r="BS536" s="17"/>
      <c r="BT536" s="17"/>
      <c r="BU536" s="17"/>
      <c r="BV536" s="17"/>
      <c r="BW536" s="17"/>
      <c r="BX536" s="17"/>
      <c r="BY536" s="17"/>
      <c r="BZ536" s="17"/>
      <c r="CA536" s="17"/>
      <c r="CB536" s="17"/>
      <c r="CC536" s="17"/>
      <c r="CD536" s="17"/>
      <c r="CE536" s="17"/>
      <c r="CF536" s="17"/>
      <c r="CG536" s="17"/>
      <c r="CH536" s="17"/>
      <c r="CI536" s="17"/>
      <c r="CJ536" s="17"/>
      <c r="CK536" s="17"/>
      <c r="CL536" s="17"/>
      <c r="CM536" s="17"/>
      <c r="CN536" s="17"/>
      <c r="CO536" s="17"/>
      <c r="CP536" s="17"/>
      <c r="CQ536" s="17"/>
      <c r="CR536" s="17"/>
      <c r="CS536" s="17"/>
      <c r="CT536" s="17"/>
      <c r="CU536" s="17"/>
      <c r="CV536" s="17"/>
      <c r="CW536" s="17"/>
      <c r="CX536" s="17"/>
      <c r="CY536" s="17"/>
      <c r="CZ536" s="17"/>
      <c r="DA536" s="17"/>
      <c r="DB536" s="17"/>
      <c r="DC536" s="17"/>
      <c r="DD536" s="17"/>
      <c r="DE536" s="17"/>
      <c r="DF536" s="17"/>
      <c r="DG536" s="17"/>
      <c r="DH536" s="17"/>
      <c r="DI536" s="17"/>
      <c r="DJ536" s="17"/>
      <c r="DK536" s="17"/>
      <c r="DL536" s="17"/>
      <c r="DM536" s="17"/>
      <c r="DN536" s="17"/>
      <c r="DO536" s="17"/>
      <c r="DP536" s="17"/>
      <c r="DQ536" s="17"/>
      <c r="DR536" s="17"/>
      <c r="DS536" s="17"/>
      <c r="DT536" s="17"/>
      <c r="DU536" s="17"/>
      <c r="DV536" s="17"/>
      <c r="DW536" s="17"/>
      <c r="DX536" s="17"/>
      <c r="DY536" s="17"/>
      <c r="DZ536" s="17"/>
      <c r="EA536" s="17"/>
      <c r="EB536" s="17"/>
      <c r="EC536" s="17"/>
      <c r="ED536" s="17"/>
      <c r="EE536" s="17"/>
      <c r="EF536" s="17"/>
      <c r="EG536" s="17"/>
      <c r="EH536" s="17"/>
      <c r="EI536" s="17"/>
      <c r="EJ536" s="17"/>
      <c r="EK536" s="17"/>
      <c r="EL536" s="17"/>
      <c r="EM536" s="17"/>
      <c r="EN536" s="17"/>
      <c r="EO536" s="17"/>
      <c r="EP536" s="17"/>
      <c r="EQ536" s="17"/>
      <c r="ER536" s="17"/>
      <c r="ES536" s="17"/>
      <c r="ET536" s="17"/>
      <c r="EU536" s="17"/>
      <c r="EV536" s="17"/>
      <c r="EW536" s="17"/>
      <c r="EX536" s="17"/>
      <c r="EY536" s="17"/>
      <c r="EZ536" s="17"/>
      <c r="FA536" s="17"/>
      <c r="FB536" s="17"/>
      <c r="FC536" s="17"/>
      <c r="FD536" s="17"/>
      <c r="FE536" s="17"/>
      <c r="FF536" s="17"/>
      <c r="FG536" s="17"/>
      <c r="FH536" s="17"/>
      <c r="FI536" s="17"/>
      <c r="FJ536" s="17"/>
      <c r="FK536" s="17"/>
      <c r="FL536" s="17"/>
      <c r="FM536" s="17"/>
      <c r="FN536" s="17"/>
      <c r="FO536" s="17"/>
      <c r="FP536" s="17"/>
      <c r="FQ536" s="17"/>
      <c r="FR536" s="17"/>
      <c r="FS536" s="17"/>
      <c r="FT536" s="17"/>
      <c r="FU536" s="17"/>
      <c r="FV536" s="17"/>
      <c r="FW536" s="17"/>
      <c r="FX536" s="17"/>
      <c r="FY536" s="17"/>
      <c r="FZ536" s="17"/>
      <c r="GA536" s="17"/>
      <c r="GB536" s="17"/>
      <c r="GC536" s="17"/>
      <c r="GD536" s="17"/>
      <c r="GE536" s="17"/>
      <c r="GF536" s="17"/>
      <c r="GG536" s="17"/>
      <c r="GH536" s="17"/>
      <c r="GI536" s="17"/>
      <c r="GJ536" s="17"/>
      <c r="GK536" s="17"/>
      <c r="GL536" s="17"/>
      <c r="GM536" s="17"/>
      <c r="GN536" s="17"/>
    </row>
    <row r="537" spans="1:196" s="17" customFormat="1" x14ac:dyDescent="0.25">
      <c r="A537" s="114">
        <f>IF(F537&lt;&gt;"",1+MAX($A$7:A536),"")</f>
        <v>417</v>
      </c>
      <c r="B537" s="239"/>
      <c r="C537" s="67"/>
      <c r="D537" s="67"/>
      <c r="E537" s="98" t="s">
        <v>527</v>
      </c>
      <c r="F537" s="68">
        <v>1</v>
      </c>
      <c r="G537" s="65"/>
      <c r="H537" s="68" t="s">
        <v>35</v>
      </c>
      <c r="I537" s="69">
        <v>0</v>
      </c>
      <c r="J537" s="70">
        <f t="shared" si="245"/>
        <v>1</v>
      </c>
      <c r="K537" s="71"/>
      <c r="L537" s="71">
        <f t="shared" si="246"/>
        <v>0</v>
      </c>
      <c r="M537" s="71"/>
      <c r="N537" s="41">
        <f t="shared" si="247"/>
        <v>0</v>
      </c>
      <c r="O537" s="71"/>
      <c r="P537" s="71">
        <f t="shared" si="248"/>
        <v>0</v>
      </c>
      <c r="Q537" s="72">
        <f t="shared" si="249"/>
        <v>0</v>
      </c>
      <c r="R537" s="73"/>
      <c r="S537" s="65"/>
      <c r="T537" s="65"/>
      <c r="U537" s="65"/>
      <c r="V537" s="65"/>
      <c r="W537" s="65"/>
      <c r="X537" s="65"/>
      <c r="Y537" s="65"/>
      <c r="Z537" s="65"/>
      <c r="AA537" s="65"/>
      <c r="AB537" s="65"/>
      <c r="AC537" s="65"/>
      <c r="AD537" s="65"/>
      <c r="AE537" s="65"/>
      <c r="AF537" s="65"/>
      <c r="AG537" s="65"/>
    </row>
    <row r="538" spans="1:196" s="81" customFormat="1" x14ac:dyDescent="0.25">
      <c r="A538" s="114">
        <f>IF(F538&lt;&gt;"",1+MAX($A$7:A537),"")</f>
        <v>418</v>
      </c>
      <c r="B538" s="239"/>
      <c r="C538" s="75"/>
      <c r="D538" s="75"/>
      <c r="E538" s="98" t="s">
        <v>528</v>
      </c>
      <c r="F538" s="68">
        <v>1</v>
      </c>
      <c r="G538" s="65"/>
      <c r="H538" s="68" t="s">
        <v>35</v>
      </c>
      <c r="I538" s="69">
        <v>0</v>
      </c>
      <c r="J538" s="70">
        <f t="shared" si="245"/>
        <v>1</v>
      </c>
      <c r="K538" s="71"/>
      <c r="L538" s="71">
        <f t="shared" si="246"/>
        <v>0</v>
      </c>
      <c r="M538" s="71"/>
      <c r="N538" s="41">
        <f t="shared" si="247"/>
        <v>0</v>
      </c>
      <c r="O538" s="71"/>
      <c r="P538" s="71">
        <f t="shared" si="248"/>
        <v>0</v>
      </c>
      <c r="Q538" s="72">
        <f t="shared" si="249"/>
        <v>0</v>
      </c>
      <c r="R538" s="73"/>
      <c r="S538" s="65"/>
      <c r="T538" s="65"/>
      <c r="U538" s="65"/>
      <c r="V538" s="65"/>
      <c r="W538" s="65"/>
      <c r="X538" s="65"/>
      <c r="Y538" s="65"/>
      <c r="Z538" s="65"/>
      <c r="AA538" s="65"/>
      <c r="AB538" s="65"/>
      <c r="AC538" s="65"/>
      <c r="AD538" s="65"/>
      <c r="AE538" s="65"/>
      <c r="AF538" s="65"/>
      <c r="AG538" s="65"/>
      <c r="AH538" s="17"/>
      <c r="AI538" s="17"/>
      <c r="AJ538" s="17"/>
      <c r="AK538" s="17"/>
      <c r="AL538" s="17"/>
      <c r="AM538" s="17"/>
      <c r="AN538" s="17"/>
      <c r="AO538" s="17"/>
      <c r="AP538" s="17"/>
      <c r="AQ538" s="17"/>
      <c r="AR538" s="17"/>
      <c r="AS538" s="17"/>
      <c r="AT538" s="17"/>
      <c r="AU538" s="17"/>
      <c r="AV538" s="17"/>
      <c r="AW538" s="17"/>
      <c r="AX538" s="17"/>
      <c r="AY538" s="17"/>
      <c r="AZ538" s="17"/>
      <c r="BA538" s="17"/>
      <c r="BB538" s="17"/>
      <c r="BC538" s="17"/>
      <c r="BD538" s="17"/>
      <c r="BE538" s="17"/>
      <c r="BF538" s="17"/>
      <c r="BG538" s="17"/>
      <c r="BH538" s="17"/>
      <c r="BI538" s="17"/>
      <c r="BJ538" s="17"/>
      <c r="BK538" s="17"/>
      <c r="BL538" s="17"/>
      <c r="BM538" s="17"/>
      <c r="BN538" s="17"/>
      <c r="BO538" s="17"/>
      <c r="BP538" s="17"/>
      <c r="BQ538" s="17"/>
      <c r="BR538" s="17"/>
      <c r="BS538" s="17"/>
      <c r="BT538" s="17"/>
      <c r="BU538" s="17"/>
      <c r="BV538" s="17"/>
      <c r="BW538" s="17"/>
      <c r="BX538" s="17"/>
      <c r="BY538" s="17"/>
      <c r="BZ538" s="17"/>
      <c r="CA538" s="17"/>
      <c r="CB538" s="17"/>
      <c r="CC538" s="17"/>
      <c r="CD538" s="17"/>
      <c r="CE538" s="17"/>
      <c r="CF538" s="17"/>
      <c r="CG538" s="17"/>
      <c r="CH538" s="17"/>
      <c r="CI538" s="17"/>
      <c r="CJ538" s="17"/>
      <c r="CK538" s="17"/>
      <c r="CL538" s="17"/>
      <c r="CM538" s="17"/>
      <c r="CN538" s="17"/>
      <c r="CO538" s="17"/>
      <c r="CP538" s="17"/>
      <c r="CQ538" s="17"/>
      <c r="CR538" s="17"/>
      <c r="CS538" s="17"/>
      <c r="CT538" s="17"/>
      <c r="CU538" s="17"/>
      <c r="CV538" s="17"/>
      <c r="CW538" s="17"/>
      <c r="CX538" s="17"/>
      <c r="CY538" s="17"/>
      <c r="CZ538" s="17"/>
      <c r="DA538" s="17"/>
      <c r="DB538" s="17"/>
      <c r="DC538" s="17"/>
      <c r="DD538" s="17"/>
      <c r="DE538" s="17"/>
      <c r="DF538" s="17"/>
      <c r="DG538" s="17"/>
      <c r="DH538" s="17"/>
      <c r="DI538" s="17"/>
      <c r="DJ538" s="17"/>
      <c r="DK538" s="17"/>
      <c r="DL538" s="17"/>
      <c r="DM538" s="17"/>
      <c r="DN538" s="17"/>
      <c r="DO538" s="17"/>
      <c r="DP538" s="17"/>
      <c r="DQ538" s="17"/>
      <c r="DR538" s="17"/>
      <c r="DS538" s="17"/>
      <c r="DT538" s="17"/>
      <c r="DU538" s="17"/>
      <c r="DV538" s="17"/>
      <c r="DW538" s="17"/>
      <c r="DX538" s="17"/>
      <c r="DY538" s="17"/>
      <c r="DZ538" s="17"/>
      <c r="EA538" s="17"/>
      <c r="EB538" s="17"/>
      <c r="EC538" s="17"/>
      <c r="ED538" s="17"/>
      <c r="EE538" s="17"/>
      <c r="EF538" s="17"/>
      <c r="EG538" s="17"/>
      <c r="EH538" s="17"/>
      <c r="EI538" s="17"/>
      <c r="EJ538" s="17"/>
      <c r="EK538" s="17"/>
      <c r="EL538" s="17"/>
      <c r="EM538" s="17"/>
      <c r="EN538" s="17"/>
      <c r="EO538" s="17"/>
      <c r="EP538" s="17"/>
      <c r="EQ538" s="17"/>
      <c r="ER538" s="17"/>
      <c r="ES538" s="17"/>
      <c r="ET538" s="17"/>
      <c r="EU538" s="17"/>
      <c r="EV538" s="17"/>
      <c r="EW538" s="17"/>
      <c r="EX538" s="17"/>
      <c r="EY538" s="17"/>
      <c r="EZ538" s="17"/>
      <c r="FA538" s="17"/>
      <c r="FB538" s="17"/>
      <c r="FC538" s="17"/>
      <c r="FD538" s="17"/>
      <c r="FE538" s="17"/>
      <c r="FF538" s="17"/>
      <c r="FG538" s="17"/>
      <c r="FH538" s="17"/>
      <c r="FI538" s="17"/>
      <c r="FJ538" s="17"/>
      <c r="FK538" s="17"/>
      <c r="FL538" s="17"/>
      <c r="FM538" s="17"/>
      <c r="FN538" s="17"/>
      <c r="FO538" s="17"/>
      <c r="FP538" s="17"/>
      <c r="FQ538" s="17"/>
      <c r="FR538" s="17"/>
      <c r="FS538" s="17"/>
      <c r="FT538" s="17"/>
      <c r="FU538" s="17"/>
      <c r="FV538" s="17"/>
      <c r="FW538" s="17"/>
      <c r="FX538" s="17"/>
      <c r="FY538" s="17"/>
      <c r="FZ538" s="17"/>
      <c r="GA538" s="17"/>
      <c r="GB538" s="17"/>
      <c r="GC538" s="17"/>
      <c r="GD538" s="17"/>
      <c r="GE538" s="17"/>
      <c r="GF538" s="17"/>
      <c r="GG538" s="17"/>
      <c r="GH538" s="17"/>
      <c r="GI538" s="17"/>
      <c r="GJ538" s="17"/>
      <c r="GK538" s="17"/>
      <c r="GL538" s="17"/>
      <c r="GM538" s="17"/>
      <c r="GN538" s="17"/>
    </row>
    <row r="539" spans="1:196" s="81" customFormat="1" x14ac:dyDescent="0.25">
      <c r="A539" s="114">
        <f>IF(F539&lt;&gt;"",1+MAX($A$7:A538),"")</f>
        <v>419</v>
      </c>
      <c r="B539" s="239"/>
      <c r="C539" s="75"/>
      <c r="D539" s="75"/>
      <c r="E539" s="98" t="s">
        <v>529</v>
      </c>
      <c r="F539" s="68">
        <v>1</v>
      </c>
      <c r="G539" s="65"/>
      <c r="H539" s="68" t="s">
        <v>35</v>
      </c>
      <c r="I539" s="69">
        <v>0</v>
      </c>
      <c r="J539" s="70">
        <f t="shared" si="245"/>
        <v>1</v>
      </c>
      <c r="K539" s="71"/>
      <c r="L539" s="71">
        <f t="shared" si="246"/>
        <v>0</v>
      </c>
      <c r="M539" s="71"/>
      <c r="N539" s="41">
        <f t="shared" si="247"/>
        <v>0</v>
      </c>
      <c r="O539" s="71"/>
      <c r="P539" s="71">
        <f t="shared" si="248"/>
        <v>0</v>
      </c>
      <c r="Q539" s="72">
        <f t="shared" si="249"/>
        <v>0</v>
      </c>
      <c r="R539" s="73"/>
      <c r="S539" s="65"/>
      <c r="T539" s="65"/>
      <c r="U539" s="65"/>
      <c r="V539" s="65"/>
      <c r="W539" s="65"/>
      <c r="X539" s="65"/>
      <c r="Y539" s="65"/>
      <c r="Z539" s="65"/>
      <c r="AA539" s="65"/>
      <c r="AB539" s="65"/>
      <c r="AC539" s="65"/>
      <c r="AD539" s="65"/>
      <c r="AE539" s="65"/>
      <c r="AF539" s="65"/>
      <c r="AG539" s="65"/>
      <c r="AH539" s="17"/>
      <c r="AI539" s="17"/>
      <c r="AJ539" s="17"/>
      <c r="AK539" s="17"/>
      <c r="AL539" s="17"/>
      <c r="AM539" s="17"/>
      <c r="AN539" s="17"/>
      <c r="AO539" s="17"/>
      <c r="AP539" s="17"/>
      <c r="AQ539" s="17"/>
      <c r="AR539" s="17"/>
      <c r="AS539" s="17"/>
      <c r="AT539" s="17"/>
      <c r="AU539" s="17"/>
      <c r="AV539" s="17"/>
      <c r="AW539" s="17"/>
      <c r="AX539" s="17"/>
      <c r="AY539" s="17"/>
      <c r="AZ539" s="17"/>
      <c r="BA539" s="17"/>
      <c r="BB539" s="17"/>
      <c r="BC539" s="17"/>
      <c r="BD539" s="17"/>
      <c r="BE539" s="17"/>
      <c r="BF539" s="17"/>
      <c r="BG539" s="17"/>
      <c r="BH539" s="17"/>
      <c r="BI539" s="17"/>
      <c r="BJ539" s="17"/>
      <c r="BK539" s="17"/>
      <c r="BL539" s="17"/>
      <c r="BM539" s="17"/>
      <c r="BN539" s="17"/>
      <c r="BO539" s="17"/>
      <c r="BP539" s="17"/>
      <c r="BQ539" s="17"/>
      <c r="BR539" s="17"/>
      <c r="BS539" s="17"/>
      <c r="BT539" s="17"/>
      <c r="BU539" s="17"/>
      <c r="BV539" s="17"/>
      <c r="BW539" s="17"/>
      <c r="BX539" s="17"/>
      <c r="BY539" s="17"/>
      <c r="BZ539" s="17"/>
      <c r="CA539" s="17"/>
      <c r="CB539" s="17"/>
      <c r="CC539" s="17"/>
      <c r="CD539" s="17"/>
      <c r="CE539" s="17"/>
      <c r="CF539" s="17"/>
      <c r="CG539" s="17"/>
      <c r="CH539" s="17"/>
      <c r="CI539" s="17"/>
      <c r="CJ539" s="17"/>
      <c r="CK539" s="17"/>
      <c r="CL539" s="17"/>
      <c r="CM539" s="17"/>
      <c r="CN539" s="17"/>
      <c r="CO539" s="17"/>
      <c r="CP539" s="17"/>
      <c r="CQ539" s="17"/>
      <c r="CR539" s="17"/>
      <c r="CS539" s="17"/>
      <c r="CT539" s="17"/>
      <c r="CU539" s="17"/>
      <c r="CV539" s="17"/>
      <c r="CW539" s="17"/>
      <c r="CX539" s="17"/>
      <c r="CY539" s="17"/>
      <c r="CZ539" s="17"/>
      <c r="DA539" s="17"/>
      <c r="DB539" s="17"/>
      <c r="DC539" s="17"/>
      <c r="DD539" s="17"/>
      <c r="DE539" s="17"/>
      <c r="DF539" s="17"/>
      <c r="DG539" s="17"/>
      <c r="DH539" s="17"/>
      <c r="DI539" s="17"/>
      <c r="DJ539" s="17"/>
      <c r="DK539" s="17"/>
      <c r="DL539" s="17"/>
      <c r="DM539" s="17"/>
      <c r="DN539" s="17"/>
      <c r="DO539" s="17"/>
      <c r="DP539" s="17"/>
      <c r="DQ539" s="17"/>
      <c r="DR539" s="17"/>
      <c r="DS539" s="17"/>
      <c r="DT539" s="17"/>
      <c r="DU539" s="17"/>
      <c r="DV539" s="17"/>
      <c r="DW539" s="17"/>
      <c r="DX539" s="17"/>
      <c r="DY539" s="17"/>
      <c r="DZ539" s="17"/>
      <c r="EA539" s="17"/>
      <c r="EB539" s="17"/>
      <c r="EC539" s="17"/>
      <c r="ED539" s="17"/>
      <c r="EE539" s="17"/>
      <c r="EF539" s="17"/>
      <c r="EG539" s="17"/>
      <c r="EH539" s="17"/>
      <c r="EI539" s="17"/>
      <c r="EJ539" s="17"/>
      <c r="EK539" s="17"/>
      <c r="EL539" s="17"/>
      <c r="EM539" s="17"/>
      <c r="EN539" s="17"/>
      <c r="EO539" s="17"/>
      <c r="EP539" s="17"/>
      <c r="EQ539" s="17"/>
      <c r="ER539" s="17"/>
      <c r="ES539" s="17"/>
      <c r="ET539" s="17"/>
      <c r="EU539" s="17"/>
      <c r="EV539" s="17"/>
      <c r="EW539" s="17"/>
      <c r="EX539" s="17"/>
      <c r="EY539" s="17"/>
      <c r="EZ539" s="17"/>
      <c r="FA539" s="17"/>
      <c r="FB539" s="17"/>
      <c r="FC539" s="17"/>
      <c r="FD539" s="17"/>
      <c r="FE539" s="17"/>
      <c r="FF539" s="17"/>
      <c r="FG539" s="17"/>
      <c r="FH539" s="17"/>
      <c r="FI539" s="17"/>
      <c r="FJ539" s="17"/>
      <c r="FK539" s="17"/>
      <c r="FL539" s="17"/>
      <c r="FM539" s="17"/>
      <c r="FN539" s="17"/>
      <c r="FO539" s="17"/>
      <c r="FP539" s="17"/>
      <c r="FQ539" s="17"/>
      <c r="FR539" s="17"/>
      <c r="FS539" s="17"/>
      <c r="FT539" s="17"/>
      <c r="FU539" s="17"/>
      <c r="FV539" s="17"/>
      <c r="FW539" s="17"/>
      <c r="FX539" s="17"/>
      <c r="FY539" s="17"/>
      <c r="FZ539" s="17"/>
      <c r="GA539" s="17"/>
      <c r="GB539" s="17"/>
      <c r="GC539" s="17"/>
      <c r="GD539" s="17"/>
      <c r="GE539" s="17"/>
      <c r="GF539" s="17"/>
      <c r="GG539" s="17"/>
      <c r="GH539" s="17"/>
      <c r="GI539" s="17"/>
      <c r="GJ539" s="17"/>
      <c r="GK539" s="17"/>
      <c r="GL539" s="17"/>
      <c r="GM539" s="17"/>
      <c r="GN539" s="17"/>
    </row>
    <row r="540" spans="1:196" s="81" customFormat="1" x14ac:dyDescent="0.25">
      <c r="A540" s="114">
        <f>IF(F540&lt;&gt;"",1+MAX($A$7:A539),"")</f>
        <v>420</v>
      </c>
      <c r="B540" s="239"/>
      <c r="C540" s="75"/>
      <c r="D540" s="75"/>
      <c r="E540" s="98" t="s">
        <v>530</v>
      </c>
      <c r="F540" s="68">
        <v>1</v>
      </c>
      <c r="G540" s="83"/>
      <c r="H540" s="68" t="s">
        <v>35</v>
      </c>
      <c r="I540" s="69">
        <v>0</v>
      </c>
      <c r="J540" s="70">
        <f t="shared" si="245"/>
        <v>1</v>
      </c>
      <c r="K540" s="71"/>
      <c r="L540" s="71">
        <f t="shared" si="246"/>
        <v>0</v>
      </c>
      <c r="M540" s="71"/>
      <c r="N540" s="41">
        <f t="shared" si="247"/>
        <v>0</v>
      </c>
      <c r="O540" s="71"/>
      <c r="P540" s="71">
        <f t="shared" si="248"/>
        <v>0</v>
      </c>
      <c r="Q540" s="72">
        <f t="shared" si="249"/>
        <v>0</v>
      </c>
      <c r="R540" s="73"/>
      <c r="S540" s="82"/>
      <c r="T540" s="83"/>
      <c r="U540" s="83"/>
      <c r="V540" s="84"/>
      <c r="W540" s="85"/>
      <c r="X540" s="86"/>
      <c r="Y540" s="86"/>
      <c r="Z540" s="86"/>
      <c r="AA540" s="86"/>
      <c r="AB540" s="87"/>
      <c r="AC540" s="88"/>
      <c r="AD540" s="65"/>
      <c r="AE540" s="65"/>
      <c r="AF540" s="65"/>
      <c r="AG540" s="65"/>
      <c r="AH540" s="17"/>
      <c r="AI540" s="17"/>
      <c r="AJ540" s="17"/>
      <c r="AK540" s="17"/>
      <c r="AL540" s="17"/>
      <c r="AM540" s="17"/>
      <c r="AN540" s="17"/>
      <c r="AO540" s="17"/>
      <c r="AP540" s="17"/>
      <c r="AQ540" s="17"/>
      <c r="AR540" s="17"/>
      <c r="AS540" s="17"/>
      <c r="AT540" s="17"/>
      <c r="AU540" s="17"/>
      <c r="AV540" s="17"/>
      <c r="AW540" s="17"/>
      <c r="AX540" s="17"/>
      <c r="AY540" s="17"/>
      <c r="AZ540" s="17"/>
      <c r="BA540" s="17"/>
      <c r="BB540" s="17"/>
      <c r="BC540" s="17"/>
      <c r="BD540" s="17"/>
      <c r="BE540" s="17"/>
      <c r="BF540" s="17"/>
      <c r="BG540" s="17"/>
      <c r="BH540" s="17"/>
      <c r="BI540" s="17"/>
      <c r="BJ540" s="17"/>
      <c r="BK540" s="17"/>
      <c r="BL540" s="17"/>
      <c r="BM540" s="17"/>
      <c r="BN540" s="17"/>
      <c r="BO540" s="17"/>
      <c r="BP540" s="17"/>
      <c r="BQ540" s="17"/>
      <c r="BR540" s="17"/>
      <c r="BS540" s="17"/>
      <c r="BT540" s="17"/>
      <c r="BU540" s="17"/>
      <c r="BV540" s="17"/>
      <c r="BW540" s="17"/>
      <c r="BX540" s="17"/>
      <c r="BY540" s="17"/>
      <c r="BZ540" s="17"/>
      <c r="CA540" s="17"/>
      <c r="CB540" s="17"/>
      <c r="CC540" s="17"/>
      <c r="CD540" s="17"/>
      <c r="CE540" s="17"/>
      <c r="CF540" s="17"/>
      <c r="CG540" s="17"/>
      <c r="CH540" s="17"/>
      <c r="CI540" s="17"/>
      <c r="CJ540" s="17"/>
      <c r="CK540" s="17"/>
      <c r="CL540" s="17"/>
      <c r="CM540" s="17"/>
      <c r="CN540" s="17"/>
      <c r="CO540" s="17"/>
      <c r="CP540" s="17"/>
      <c r="CQ540" s="17"/>
      <c r="CR540" s="17"/>
      <c r="CS540" s="17"/>
      <c r="CT540" s="17"/>
      <c r="CU540" s="17"/>
      <c r="CV540" s="17"/>
      <c r="CW540" s="17"/>
      <c r="CX540" s="17"/>
      <c r="CY540" s="17"/>
      <c r="CZ540" s="17"/>
      <c r="DA540" s="17"/>
      <c r="DB540" s="17"/>
      <c r="DC540" s="17"/>
      <c r="DD540" s="17"/>
      <c r="DE540" s="17"/>
      <c r="DF540" s="17"/>
      <c r="DG540" s="17"/>
      <c r="DH540" s="17"/>
      <c r="DI540" s="17"/>
      <c r="DJ540" s="17"/>
      <c r="DK540" s="17"/>
      <c r="DL540" s="17"/>
      <c r="DM540" s="17"/>
      <c r="DN540" s="17"/>
      <c r="DO540" s="17"/>
      <c r="DP540" s="17"/>
      <c r="DQ540" s="17"/>
      <c r="DR540" s="17"/>
      <c r="DS540" s="17"/>
      <c r="DT540" s="17"/>
      <c r="DU540" s="17"/>
      <c r="DV540" s="17"/>
      <c r="DW540" s="17"/>
      <c r="DX540" s="17"/>
      <c r="DY540" s="17"/>
      <c r="DZ540" s="17"/>
      <c r="EA540" s="17"/>
      <c r="EB540" s="17"/>
      <c r="EC540" s="17"/>
      <c r="ED540" s="17"/>
      <c r="EE540" s="17"/>
      <c r="EF540" s="17"/>
      <c r="EG540" s="17"/>
      <c r="EH540" s="17"/>
      <c r="EI540" s="17"/>
      <c r="EJ540" s="17"/>
      <c r="EK540" s="17"/>
      <c r="EL540" s="17"/>
      <c r="EM540" s="17"/>
      <c r="EN540" s="17"/>
      <c r="EO540" s="17"/>
      <c r="EP540" s="17"/>
      <c r="EQ540" s="17"/>
      <c r="ER540" s="17"/>
      <c r="ES540" s="17"/>
      <c r="ET540" s="17"/>
      <c r="EU540" s="17"/>
      <c r="EV540" s="17"/>
      <c r="EW540" s="17"/>
      <c r="EX540" s="17"/>
      <c r="EY540" s="17"/>
      <c r="EZ540" s="17"/>
      <c r="FA540" s="17"/>
      <c r="FB540" s="17"/>
      <c r="FC540" s="17"/>
      <c r="FD540" s="17"/>
      <c r="FE540" s="17"/>
      <c r="FF540" s="17"/>
      <c r="FG540" s="17"/>
      <c r="FH540" s="17"/>
      <c r="FI540" s="17"/>
      <c r="FJ540" s="17"/>
      <c r="FK540" s="17"/>
      <c r="FL540" s="17"/>
      <c r="FM540" s="17"/>
      <c r="FN540" s="17"/>
      <c r="FO540" s="17"/>
      <c r="FP540" s="17"/>
      <c r="FQ540" s="17"/>
      <c r="FR540" s="17"/>
      <c r="FS540" s="17"/>
      <c r="FT540" s="17"/>
      <c r="FU540" s="17"/>
      <c r="FV540" s="17"/>
      <c r="FW540" s="17"/>
      <c r="FX540" s="17"/>
      <c r="FY540" s="17"/>
      <c r="FZ540" s="17"/>
      <c r="GA540" s="17"/>
      <c r="GB540" s="17"/>
      <c r="GC540" s="17"/>
      <c r="GD540" s="17"/>
      <c r="GE540" s="17"/>
      <c r="GF540" s="17"/>
      <c r="GG540" s="17"/>
      <c r="GH540" s="17"/>
      <c r="GI540" s="17"/>
      <c r="GJ540" s="17"/>
      <c r="GK540" s="17"/>
      <c r="GL540" s="17"/>
      <c r="GM540" s="17"/>
      <c r="GN540" s="17"/>
    </row>
    <row r="541" spans="1:196" s="17" customFormat="1" x14ac:dyDescent="0.25">
      <c r="A541" s="114">
        <f>IF(F541&lt;&gt;"",1+MAX($A$7:A540),"")</f>
        <v>421</v>
      </c>
      <c r="B541" s="240"/>
      <c r="C541" s="67"/>
      <c r="D541" s="67"/>
      <c r="E541" s="98" t="s">
        <v>531</v>
      </c>
      <c r="F541" s="68">
        <v>1</v>
      </c>
      <c r="G541" s="65"/>
      <c r="H541" s="68" t="s">
        <v>35</v>
      </c>
      <c r="I541" s="69">
        <v>0</v>
      </c>
      <c r="J541" s="70">
        <f t="shared" si="245"/>
        <v>1</v>
      </c>
      <c r="K541" s="71"/>
      <c r="L541" s="71">
        <f t="shared" si="246"/>
        <v>0</v>
      </c>
      <c r="M541" s="71"/>
      <c r="N541" s="41">
        <f t="shared" si="247"/>
        <v>0</v>
      </c>
      <c r="O541" s="71"/>
      <c r="P541" s="71">
        <f t="shared" si="248"/>
        <v>0</v>
      </c>
      <c r="Q541" s="72">
        <f t="shared" si="249"/>
        <v>0</v>
      </c>
      <c r="R541" s="73"/>
      <c r="S541" s="65"/>
      <c r="T541" s="65"/>
      <c r="U541" s="65"/>
      <c r="V541" s="65"/>
      <c r="W541" s="65"/>
      <c r="X541" s="65"/>
      <c r="Y541" s="65"/>
      <c r="Z541" s="65"/>
      <c r="AA541" s="65"/>
      <c r="AB541" s="65"/>
      <c r="AC541" s="65"/>
      <c r="AD541" s="65"/>
      <c r="AE541" s="65"/>
      <c r="AF541" s="65"/>
      <c r="AG541" s="65"/>
    </row>
    <row r="542" spans="1:196" s="81" customFormat="1" x14ac:dyDescent="0.25">
      <c r="A542" s="114" t="str">
        <f>IF(F542&lt;&gt;"",1+MAX($A$7:A541),"")</f>
        <v/>
      </c>
      <c r="B542" s="177"/>
      <c r="C542" s="75"/>
      <c r="D542" s="75"/>
      <c r="E542" s="97" t="s">
        <v>453</v>
      </c>
      <c r="F542" s="68"/>
      <c r="G542" s="65"/>
      <c r="H542" s="68"/>
      <c r="I542" s="69"/>
      <c r="J542" s="70"/>
      <c r="K542" s="71"/>
      <c r="L542" s="71"/>
      <c r="M542" s="71"/>
      <c r="N542" s="41"/>
      <c r="O542" s="71"/>
      <c r="P542" s="71"/>
      <c r="Q542" s="72"/>
      <c r="R542" s="73"/>
      <c r="S542" s="65"/>
      <c r="T542" s="65"/>
      <c r="U542" s="65"/>
      <c r="V542" s="65"/>
      <c r="W542" s="65"/>
      <c r="X542" s="65"/>
      <c r="Y542" s="65"/>
      <c r="Z542" s="65"/>
      <c r="AA542" s="65"/>
      <c r="AB542" s="65"/>
      <c r="AC542" s="65"/>
      <c r="AD542" s="65"/>
      <c r="AE542" s="65"/>
      <c r="AF542" s="65"/>
      <c r="AG542" s="65"/>
      <c r="AH542" s="17"/>
      <c r="AI542" s="17"/>
      <c r="AJ542" s="17"/>
      <c r="AK542" s="17"/>
      <c r="AL542" s="17"/>
      <c r="AM542" s="17"/>
      <c r="AN542" s="17"/>
      <c r="AO542" s="17"/>
      <c r="AP542" s="17"/>
      <c r="AQ542" s="17"/>
      <c r="AR542" s="17"/>
      <c r="AS542" s="17"/>
      <c r="AT542" s="17"/>
      <c r="AU542" s="17"/>
      <c r="AV542" s="17"/>
      <c r="AW542" s="17"/>
      <c r="AX542" s="17"/>
      <c r="AY542" s="17"/>
      <c r="AZ542" s="17"/>
      <c r="BA542" s="17"/>
      <c r="BB542" s="17"/>
      <c r="BC542" s="17"/>
      <c r="BD542" s="17"/>
      <c r="BE542" s="17"/>
      <c r="BF542" s="17"/>
      <c r="BG542" s="17"/>
      <c r="BH542" s="17"/>
      <c r="BI542" s="17"/>
      <c r="BJ542" s="17"/>
      <c r="BK542" s="17"/>
      <c r="BL542" s="17"/>
      <c r="BM542" s="17"/>
      <c r="BN542" s="17"/>
      <c r="BO542" s="17"/>
      <c r="BP542" s="17"/>
      <c r="BQ542" s="17"/>
      <c r="BR542" s="17"/>
      <c r="BS542" s="17"/>
      <c r="BT542" s="17"/>
      <c r="BU542" s="17"/>
      <c r="BV542" s="17"/>
      <c r="BW542" s="17"/>
      <c r="BX542" s="17"/>
      <c r="BY542" s="17"/>
      <c r="BZ542" s="17"/>
      <c r="CA542" s="17"/>
      <c r="CB542" s="17"/>
      <c r="CC542" s="17"/>
      <c r="CD542" s="17"/>
      <c r="CE542" s="17"/>
      <c r="CF542" s="17"/>
      <c r="CG542" s="17"/>
      <c r="CH542" s="17"/>
      <c r="CI542" s="17"/>
      <c r="CJ542" s="17"/>
      <c r="CK542" s="17"/>
      <c r="CL542" s="17"/>
      <c r="CM542" s="17"/>
      <c r="CN542" s="17"/>
      <c r="CO542" s="17"/>
      <c r="CP542" s="17"/>
      <c r="CQ542" s="17"/>
      <c r="CR542" s="17"/>
      <c r="CS542" s="17"/>
      <c r="CT542" s="17"/>
      <c r="CU542" s="17"/>
      <c r="CV542" s="17"/>
      <c r="CW542" s="17"/>
      <c r="CX542" s="17"/>
      <c r="CY542" s="17"/>
      <c r="CZ542" s="17"/>
      <c r="DA542" s="17"/>
      <c r="DB542" s="17"/>
      <c r="DC542" s="17"/>
      <c r="DD542" s="17"/>
      <c r="DE542" s="17"/>
      <c r="DF542" s="17"/>
      <c r="DG542" s="17"/>
      <c r="DH542" s="17"/>
      <c r="DI542" s="17"/>
      <c r="DJ542" s="17"/>
      <c r="DK542" s="17"/>
      <c r="DL542" s="17"/>
      <c r="DM542" s="17"/>
      <c r="DN542" s="17"/>
      <c r="DO542" s="17"/>
      <c r="DP542" s="17"/>
      <c r="DQ542" s="17"/>
      <c r="DR542" s="17"/>
      <c r="DS542" s="17"/>
      <c r="DT542" s="17"/>
      <c r="DU542" s="17"/>
      <c r="DV542" s="17"/>
      <c r="DW542" s="17"/>
      <c r="DX542" s="17"/>
      <c r="DY542" s="17"/>
      <c r="DZ542" s="17"/>
      <c r="EA542" s="17"/>
      <c r="EB542" s="17"/>
      <c r="EC542" s="17"/>
      <c r="ED542" s="17"/>
      <c r="EE542" s="17"/>
      <c r="EF542" s="17"/>
      <c r="EG542" s="17"/>
      <c r="EH542" s="17"/>
      <c r="EI542" s="17"/>
      <c r="EJ542" s="17"/>
      <c r="EK542" s="17"/>
      <c r="EL542" s="17"/>
      <c r="EM542" s="17"/>
      <c r="EN542" s="17"/>
      <c r="EO542" s="17"/>
      <c r="EP542" s="17"/>
      <c r="EQ542" s="17"/>
      <c r="ER542" s="17"/>
      <c r="ES542" s="17"/>
      <c r="ET542" s="17"/>
      <c r="EU542" s="17"/>
      <c r="EV542" s="17"/>
      <c r="EW542" s="17"/>
      <c r="EX542" s="17"/>
      <c r="EY542" s="17"/>
      <c r="EZ542" s="17"/>
      <c r="FA542" s="17"/>
      <c r="FB542" s="17"/>
      <c r="FC542" s="17"/>
      <c r="FD542" s="17"/>
      <c r="FE542" s="17"/>
      <c r="FF542" s="17"/>
      <c r="FG542" s="17"/>
      <c r="FH542" s="17"/>
      <c r="FI542" s="17"/>
      <c r="FJ542" s="17"/>
      <c r="FK542" s="17"/>
      <c r="FL542" s="17"/>
      <c r="FM542" s="17"/>
      <c r="FN542" s="17"/>
      <c r="FO542" s="17"/>
      <c r="FP542" s="17"/>
      <c r="FQ542" s="17"/>
      <c r="FR542" s="17"/>
      <c r="FS542" s="17"/>
      <c r="FT542" s="17"/>
      <c r="FU542" s="17"/>
      <c r="FV542" s="17"/>
      <c r="FW542" s="17"/>
      <c r="FX542" s="17"/>
      <c r="FY542" s="17"/>
      <c r="FZ542" s="17"/>
      <c r="GA542" s="17"/>
      <c r="GB542" s="17"/>
      <c r="GC542" s="17"/>
      <c r="GD542" s="17"/>
      <c r="GE542" s="17"/>
      <c r="GF542" s="17"/>
      <c r="GG542" s="17"/>
      <c r="GH542" s="17"/>
      <c r="GI542" s="17"/>
      <c r="GJ542" s="17"/>
      <c r="GK542" s="17"/>
      <c r="GL542" s="17"/>
      <c r="GM542" s="17"/>
      <c r="GN542" s="17"/>
    </row>
    <row r="543" spans="1:196" s="81" customFormat="1" ht="45" x14ac:dyDescent="0.25">
      <c r="A543" s="114">
        <f>IF(F543&lt;&gt;"",1+MAX($A$7:A542),"")</f>
        <v>422</v>
      </c>
      <c r="B543" s="238" t="s">
        <v>644</v>
      </c>
      <c r="C543" s="75"/>
      <c r="D543" s="75"/>
      <c r="E543" s="98" t="s">
        <v>532</v>
      </c>
      <c r="F543" s="68">
        <v>4</v>
      </c>
      <c r="G543" s="65"/>
      <c r="H543" s="68" t="s">
        <v>35</v>
      </c>
      <c r="I543" s="69">
        <v>0</v>
      </c>
      <c r="J543" s="70">
        <f t="shared" si="245"/>
        <v>4</v>
      </c>
      <c r="K543" s="71"/>
      <c r="L543" s="71">
        <f t="shared" si="246"/>
        <v>0</v>
      </c>
      <c r="M543" s="71"/>
      <c r="N543" s="41">
        <f t="shared" si="247"/>
        <v>0</v>
      </c>
      <c r="O543" s="71"/>
      <c r="P543" s="71">
        <f t="shared" si="248"/>
        <v>0</v>
      </c>
      <c r="Q543" s="72">
        <f t="shared" si="249"/>
        <v>0</v>
      </c>
      <c r="R543" s="73"/>
      <c r="S543" s="65"/>
      <c r="T543" s="65"/>
      <c r="U543" s="65"/>
      <c r="V543" s="65"/>
      <c r="W543" s="65"/>
      <c r="X543" s="65"/>
      <c r="Y543" s="65"/>
      <c r="Z543" s="65"/>
      <c r="AA543" s="65"/>
      <c r="AB543" s="65"/>
      <c r="AC543" s="65"/>
      <c r="AD543" s="65"/>
      <c r="AE543" s="65"/>
      <c r="AF543" s="65"/>
      <c r="AG543" s="65"/>
      <c r="AH543" s="17"/>
      <c r="AI543" s="17"/>
      <c r="AJ543" s="17"/>
      <c r="AK543" s="17"/>
      <c r="AL543" s="17"/>
      <c r="AM543" s="17"/>
      <c r="AN543" s="17"/>
      <c r="AO543" s="17"/>
      <c r="AP543" s="17"/>
      <c r="AQ543" s="17"/>
      <c r="AR543" s="17"/>
      <c r="AS543" s="17"/>
      <c r="AT543" s="17"/>
      <c r="AU543" s="17"/>
      <c r="AV543" s="17"/>
      <c r="AW543" s="17"/>
      <c r="AX543" s="17"/>
      <c r="AY543" s="17"/>
      <c r="AZ543" s="17"/>
      <c r="BA543" s="17"/>
      <c r="BB543" s="17"/>
      <c r="BC543" s="17"/>
      <c r="BD543" s="17"/>
      <c r="BE543" s="17"/>
      <c r="BF543" s="17"/>
      <c r="BG543" s="17"/>
      <c r="BH543" s="17"/>
      <c r="BI543" s="17"/>
      <c r="BJ543" s="17"/>
      <c r="BK543" s="17"/>
      <c r="BL543" s="17"/>
      <c r="BM543" s="17"/>
      <c r="BN543" s="17"/>
      <c r="BO543" s="17"/>
      <c r="BP543" s="17"/>
      <c r="BQ543" s="17"/>
      <c r="BR543" s="17"/>
      <c r="BS543" s="17"/>
      <c r="BT543" s="17"/>
      <c r="BU543" s="17"/>
      <c r="BV543" s="17"/>
      <c r="BW543" s="17"/>
      <c r="BX543" s="17"/>
      <c r="BY543" s="17"/>
      <c r="BZ543" s="17"/>
      <c r="CA543" s="17"/>
      <c r="CB543" s="17"/>
      <c r="CC543" s="17"/>
      <c r="CD543" s="17"/>
      <c r="CE543" s="17"/>
      <c r="CF543" s="17"/>
      <c r="CG543" s="17"/>
      <c r="CH543" s="17"/>
      <c r="CI543" s="17"/>
      <c r="CJ543" s="17"/>
      <c r="CK543" s="17"/>
      <c r="CL543" s="17"/>
      <c r="CM543" s="17"/>
      <c r="CN543" s="17"/>
      <c r="CO543" s="17"/>
      <c r="CP543" s="17"/>
      <c r="CQ543" s="17"/>
      <c r="CR543" s="17"/>
      <c r="CS543" s="17"/>
      <c r="CT543" s="17"/>
      <c r="CU543" s="17"/>
      <c r="CV543" s="17"/>
      <c r="CW543" s="17"/>
      <c r="CX543" s="17"/>
      <c r="CY543" s="17"/>
      <c r="CZ543" s="17"/>
      <c r="DA543" s="17"/>
      <c r="DB543" s="17"/>
      <c r="DC543" s="17"/>
      <c r="DD543" s="17"/>
      <c r="DE543" s="17"/>
      <c r="DF543" s="17"/>
      <c r="DG543" s="17"/>
      <c r="DH543" s="17"/>
      <c r="DI543" s="17"/>
      <c r="DJ543" s="17"/>
      <c r="DK543" s="17"/>
      <c r="DL543" s="17"/>
      <c r="DM543" s="17"/>
      <c r="DN543" s="17"/>
      <c r="DO543" s="17"/>
      <c r="DP543" s="17"/>
      <c r="DQ543" s="17"/>
      <c r="DR543" s="17"/>
      <c r="DS543" s="17"/>
      <c r="DT543" s="17"/>
      <c r="DU543" s="17"/>
      <c r="DV543" s="17"/>
      <c r="DW543" s="17"/>
      <c r="DX543" s="17"/>
      <c r="DY543" s="17"/>
      <c r="DZ543" s="17"/>
      <c r="EA543" s="17"/>
      <c r="EB543" s="17"/>
      <c r="EC543" s="17"/>
      <c r="ED543" s="17"/>
      <c r="EE543" s="17"/>
      <c r="EF543" s="17"/>
      <c r="EG543" s="17"/>
      <c r="EH543" s="17"/>
      <c r="EI543" s="17"/>
      <c r="EJ543" s="17"/>
      <c r="EK543" s="17"/>
      <c r="EL543" s="17"/>
      <c r="EM543" s="17"/>
      <c r="EN543" s="17"/>
      <c r="EO543" s="17"/>
      <c r="EP543" s="17"/>
      <c r="EQ543" s="17"/>
      <c r="ER543" s="17"/>
      <c r="ES543" s="17"/>
      <c r="ET543" s="17"/>
      <c r="EU543" s="17"/>
      <c r="EV543" s="17"/>
      <c r="EW543" s="17"/>
      <c r="EX543" s="17"/>
      <c r="EY543" s="17"/>
      <c r="EZ543" s="17"/>
      <c r="FA543" s="17"/>
      <c r="FB543" s="17"/>
      <c r="FC543" s="17"/>
      <c r="FD543" s="17"/>
      <c r="FE543" s="17"/>
      <c r="FF543" s="17"/>
      <c r="FG543" s="17"/>
      <c r="FH543" s="17"/>
      <c r="FI543" s="17"/>
      <c r="FJ543" s="17"/>
      <c r="FK543" s="17"/>
      <c r="FL543" s="17"/>
      <c r="FM543" s="17"/>
      <c r="FN543" s="17"/>
      <c r="FO543" s="17"/>
      <c r="FP543" s="17"/>
      <c r="FQ543" s="17"/>
      <c r="FR543" s="17"/>
      <c r="FS543" s="17"/>
      <c r="FT543" s="17"/>
      <c r="FU543" s="17"/>
      <c r="FV543" s="17"/>
      <c r="FW543" s="17"/>
      <c r="FX543" s="17"/>
      <c r="FY543" s="17"/>
      <c r="FZ543" s="17"/>
      <c r="GA543" s="17"/>
      <c r="GB543" s="17"/>
      <c r="GC543" s="17"/>
      <c r="GD543" s="17"/>
      <c r="GE543" s="17"/>
      <c r="GF543" s="17"/>
      <c r="GG543" s="17"/>
      <c r="GH543" s="17"/>
      <c r="GI543" s="17"/>
      <c r="GJ543" s="17"/>
      <c r="GK543" s="17"/>
      <c r="GL543" s="17"/>
      <c r="GM543" s="17"/>
      <c r="GN543" s="17"/>
    </row>
    <row r="544" spans="1:196" s="81" customFormat="1" ht="45" x14ac:dyDescent="0.25">
      <c r="A544" s="114">
        <f>IF(F544&lt;&gt;"",1+MAX($A$7:A543),"")</f>
        <v>423</v>
      </c>
      <c r="B544" s="239"/>
      <c r="C544" s="75"/>
      <c r="D544" s="75"/>
      <c r="E544" s="98" t="s">
        <v>533</v>
      </c>
      <c r="F544" s="68">
        <v>1</v>
      </c>
      <c r="G544" s="83"/>
      <c r="H544" s="68" t="s">
        <v>35</v>
      </c>
      <c r="I544" s="69">
        <v>0</v>
      </c>
      <c r="J544" s="70">
        <f t="shared" si="245"/>
        <v>1</v>
      </c>
      <c r="K544" s="71"/>
      <c r="L544" s="71">
        <f t="shared" si="246"/>
        <v>0</v>
      </c>
      <c r="M544" s="71"/>
      <c r="N544" s="41">
        <f t="shared" si="247"/>
        <v>0</v>
      </c>
      <c r="O544" s="71"/>
      <c r="P544" s="71">
        <f t="shared" si="248"/>
        <v>0</v>
      </c>
      <c r="Q544" s="72">
        <f t="shared" si="249"/>
        <v>0</v>
      </c>
      <c r="R544" s="73"/>
      <c r="S544" s="82"/>
      <c r="T544" s="83"/>
      <c r="U544" s="83"/>
      <c r="V544" s="84"/>
      <c r="W544" s="85"/>
      <c r="X544" s="86"/>
      <c r="Y544" s="86"/>
      <c r="Z544" s="86"/>
      <c r="AA544" s="86"/>
      <c r="AB544" s="87"/>
      <c r="AC544" s="88"/>
      <c r="AD544" s="65"/>
      <c r="AE544" s="65"/>
      <c r="AF544" s="65"/>
      <c r="AG544" s="65"/>
      <c r="AH544" s="17"/>
      <c r="AI544" s="17"/>
      <c r="AJ544" s="17"/>
      <c r="AK544" s="17"/>
      <c r="AL544" s="17"/>
      <c r="AM544" s="17"/>
      <c r="AN544" s="17"/>
      <c r="AO544" s="17"/>
      <c r="AP544" s="17"/>
      <c r="AQ544" s="17"/>
      <c r="AR544" s="17"/>
      <c r="AS544" s="17"/>
      <c r="AT544" s="17"/>
      <c r="AU544" s="17"/>
      <c r="AV544" s="17"/>
      <c r="AW544" s="17"/>
      <c r="AX544" s="17"/>
      <c r="AY544" s="17"/>
      <c r="AZ544" s="17"/>
      <c r="BA544" s="17"/>
      <c r="BB544" s="17"/>
      <c r="BC544" s="17"/>
      <c r="BD544" s="17"/>
      <c r="BE544" s="17"/>
      <c r="BF544" s="17"/>
      <c r="BG544" s="17"/>
      <c r="BH544" s="17"/>
      <c r="BI544" s="17"/>
      <c r="BJ544" s="17"/>
      <c r="BK544" s="17"/>
      <c r="BL544" s="17"/>
      <c r="BM544" s="17"/>
      <c r="BN544" s="17"/>
      <c r="BO544" s="17"/>
      <c r="BP544" s="17"/>
      <c r="BQ544" s="17"/>
      <c r="BR544" s="17"/>
      <c r="BS544" s="17"/>
      <c r="BT544" s="17"/>
      <c r="BU544" s="17"/>
      <c r="BV544" s="17"/>
      <c r="BW544" s="17"/>
      <c r="BX544" s="17"/>
      <c r="BY544" s="17"/>
      <c r="BZ544" s="17"/>
      <c r="CA544" s="17"/>
      <c r="CB544" s="17"/>
      <c r="CC544" s="17"/>
      <c r="CD544" s="17"/>
      <c r="CE544" s="17"/>
      <c r="CF544" s="17"/>
      <c r="CG544" s="17"/>
      <c r="CH544" s="17"/>
      <c r="CI544" s="17"/>
      <c r="CJ544" s="17"/>
      <c r="CK544" s="17"/>
      <c r="CL544" s="17"/>
      <c r="CM544" s="17"/>
      <c r="CN544" s="17"/>
      <c r="CO544" s="17"/>
      <c r="CP544" s="17"/>
      <c r="CQ544" s="17"/>
      <c r="CR544" s="17"/>
      <c r="CS544" s="17"/>
      <c r="CT544" s="17"/>
      <c r="CU544" s="17"/>
      <c r="CV544" s="17"/>
      <c r="CW544" s="17"/>
      <c r="CX544" s="17"/>
      <c r="CY544" s="17"/>
      <c r="CZ544" s="17"/>
      <c r="DA544" s="17"/>
      <c r="DB544" s="17"/>
      <c r="DC544" s="17"/>
      <c r="DD544" s="17"/>
      <c r="DE544" s="17"/>
      <c r="DF544" s="17"/>
      <c r="DG544" s="17"/>
      <c r="DH544" s="17"/>
      <c r="DI544" s="17"/>
      <c r="DJ544" s="17"/>
      <c r="DK544" s="17"/>
      <c r="DL544" s="17"/>
      <c r="DM544" s="17"/>
      <c r="DN544" s="17"/>
      <c r="DO544" s="17"/>
      <c r="DP544" s="17"/>
      <c r="DQ544" s="17"/>
      <c r="DR544" s="17"/>
      <c r="DS544" s="17"/>
      <c r="DT544" s="17"/>
      <c r="DU544" s="17"/>
      <c r="DV544" s="17"/>
      <c r="DW544" s="17"/>
      <c r="DX544" s="17"/>
      <c r="DY544" s="17"/>
      <c r="DZ544" s="17"/>
      <c r="EA544" s="17"/>
      <c r="EB544" s="17"/>
      <c r="EC544" s="17"/>
      <c r="ED544" s="17"/>
      <c r="EE544" s="17"/>
      <c r="EF544" s="17"/>
      <c r="EG544" s="17"/>
      <c r="EH544" s="17"/>
      <c r="EI544" s="17"/>
      <c r="EJ544" s="17"/>
      <c r="EK544" s="17"/>
      <c r="EL544" s="17"/>
      <c r="EM544" s="17"/>
      <c r="EN544" s="17"/>
      <c r="EO544" s="17"/>
      <c r="EP544" s="17"/>
      <c r="EQ544" s="17"/>
      <c r="ER544" s="17"/>
      <c r="ES544" s="17"/>
      <c r="ET544" s="17"/>
      <c r="EU544" s="17"/>
      <c r="EV544" s="17"/>
      <c r="EW544" s="17"/>
      <c r="EX544" s="17"/>
      <c r="EY544" s="17"/>
      <c r="EZ544" s="17"/>
      <c r="FA544" s="17"/>
      <c r="FB544" s="17"/>
      <c r="FC544" s="17"/>
      <c r="FD544" s="17"/>
      <c r="FE544" s="17"/>
      <c r="FF544" s="17"/>
      <c r="FG544" s="17"/>
      <c r="FH544" s="17"/>
      <c r="FI544" s="17"/>
      <c r="FJ544" s="17"/>
      <c r="FK544" s="17"/>
      <c r="FL544" s="17"/>
      <c r="FM544" s="17"/>
      <c r="FN544" s="17"/>
      <c r="FO544" s="17"/>
      <c r="FP544" s="17"/>
      <c r="FQ544" s="17"/>
      <c r="FR544" s="17"/>
      <c r="FS544" s="17"/>
      <c r="FT544" s="17"/>
      <c r="FU544" s="17"/>
      <c r="FV544" s="17"/>
      <c r="FW544" s="17"/>
      <c r="FX544" s="17"/>
      <c r="FY544" s="17"/>
      <c r="FZ544" s="17"/>
      <c r="GA544" s="17"/>
      <c r="GB544" s="17"/>
      <c r="GC544" s="17"/>
      <c r="GD544" s="17"/>
      <c r="GE544" s="17"/>
      <c r="GF544" s="17"/>
      <c r="GG544" s="17"/>
      <c r="GH544" s="17"/>
      <c r="GI544" s="17"/>
      <c r="GJ544" s="17"/>
      <c r="GK544" s="17"/>
      <c r="GL544" s="17"/>
      <c r="GM544" s="17"/>
      <c r="GN544" s="17"/>
    </row>
    <row r="545" spans="1:196" s="17" customFormat="1" ht="45" x14ac:dyDescent="0.25">
      <c r="A545" s="114">
        <f>IF(F545&lt;&gt;"",1+MAX($A$7:A544),"")</f>
        <v>424</v>
      </c>
      <c r="B545" s="239"/>
      <c r="C545" s="67"/>
      <c r="D545" s="67"/>
      <c r="E545" s="98" t="s">
        <v>534</v>
      </c>
      <c r="F545" s="68">
        <v>1</v>
      </c>
      <c r="G545" s="65"/>
      <c r="H545" s="68" t="s">
        <v>35</v>
      </c>
      <c r="I545" s="69">
        <v>0</v>
      </c>
      <c r="J545" s="70">
        <f t="shared" si="245"/>
        <v>1</v>
      </c>
      <c r="K545" s="71"/>
      <c r="L545" s="71">
        <f t="shared" si="246"/>
        <v>0</v>
      </c>
      <c r="M545" s="71"/>
      <c r="N545" s="41">
        <f t="shared" si="247"/>
        <v>0</v>
      </c>
      <c r="O545" s="71"/>
      <c r="P545" s="71">
        <f t="shared" si="248"/>
        <v>0</v>
      </c>
      <c r="Q545" s="72">
        <f t="shared" si="249"/>
        <v>0</v>
      </c>
      <c r="R545" s="73"/>
      <c r="S545" s="65"/>
      <c r="T545" s="65"/>
      <c r="U545" s="65"/>
      <c r="V545" s="65"/>
      <c r="W545" s="65"/>
      <c r="X545" s="65"/>
      <c r="Y545" s="65"/>
      <c r="Z545" s="65"/>
      <c r="AA545" s="65"/>
      <c r="AB545" s="65"/>
      <c r="AC545" s="65"/>
      <c r="AD545" s="65"/>
      <c r="AE545" s="65"/>
      <c r="AF545" s="65"/>
      <c r="AG545" s="65"/>
    </row>
    <row r="546" spans="1:196" s="81" customFormat="1" ht="45" x14ac:dyDescent="0.25">
      <c r="A546" s="114">
        <f>IF(F546&lt;&gt;"",1+MAX($A$7:A545),"")</f>
        <v>425</v>
      </c>
      <c r="B546" s="239"/>
      <c r="C546" s="75"/>
      <c r="D546" s="75"/>
      <c r="E546" s="98" t="s">
        <v>535</v>
      </c>
      <c r="F546" s="68">
        <v>1</v>
      </c>
      <c r="G546" s="65"/>
      <c r="H546" s="68" t="s">
        <v>35</v>
      </c>
      <c r="I546" s="69">
        <v>0</v>
      </c>
      <c r="J546" s="70">
        <f t="shared" si="245"/>
        <v>1</v>
      </c>
      <c r="K546" s="71"/>
      <c r="L546" s="71">
        <f t="shared" si="246"/>
        <v>0</v>
      </c>
      <c r="M546" s="71"/>
      <c r="N546" s="41">
        <f t="shared" si="247"/>
        <v>0</v>
      </c>
      <c r="O546" s="71"/>
      <c r="P546" s="71">
        <f t="shared" si="248"/>
        <v>0</v>
      </c>
      <c r="Q546" s="72">
        <f t="shared" si="249"/>
        <v>0</v>
      </c>
      <c r="R546" s="73"/>
      <c r="S546" s="65"/>
      <c r="T546" s="65"/>
      <c r="U546" s="65"/>
      <c r="V546" s="65"/>
      <c r="W546" s="65"/>
      <c r="X546" s="65"/>
      <c r="Y546" s="65"/>
      <c r="Z546" s="65"/>
      <c r="AA546" s="65"/>
      <c r="AB546" s="65"/>
      <c r="AC546" s="65"/>
      <c r="AD546" s="65"/>
      <c r="AE546" s="65"/>
      <c r="AF546" s="65"/>
      <c r="AG546" s="65"/>
      <c r="AH546" s="17"/>
      <c r="AI546" s="17"/>
      <c r="AJ546" s="17"/>
      <c r="AK546" s="17"/>
      <c r="AL546" s="17"/>
      <c r="AM546" s="17"/>
      <c r="AN546" s="17"/>
      <c r="AO546" s="17"/>
      <c r="AP546" s="17"/>
      <c r="AQ546" s="17"/>
      <c r="AR546" s="17"/>
      <c r="AS546" s="17"/>
      <c r="AT546" s="17"/>
      <c r="AU546" s="17"/>
      <c r="AV546" s="17"/>
      <c r="AW546" s="17"/>
      <c r="AX546" s="17"/>
      <c r="AY546" s="17"/>
      <c r="AZ546" s="17"/>
      <c r="BA546" s="17"/>
      <c r="BB546" s="17"/>
      <c r="BC546" s="17"/>
      <c r="BD546" s="17"/>
      <c r="BE546" s="17"/>
      <c r="BF546" s="17"/>
      <c r="BG546" s="17"/>
      <c r="BH546" s="17"/>
      <c r="BI546" s="17"/>
      <c r="BJ546" s="17"/>
      <c r="BK546" s="17"/>
      <c r="BL546" s="17"/>
      <c r="BM546" s="17"/>
      <c r="BN546" s="17"/>
      <c r="BO546" s="17"/>
      <c r="BP546" s="17"/>
      <c r="BQ546" s="17"/>
      <c r="BR546" s="17"/>
      <c r="BS546" s="17"/>
      <c r="BT546" s="17"/>
      <c r="BU546" s="17"/>
      <c r="BV546" s="17"/>
      <c r="BW546" s="17"/>
      <c r="BX546" s="17"/>
      <c r="BY546" s="17"/>
      <c r="BZ546" s="17"/>
      <c r="CA546" s="17"/>
      <c r="CB546" s="17"/>
      <c r="CC546" s="17"/>
      <c r="CD546" s="17"/>
      <c r="CE546" s="17"/>
      <c r="CF546" s="17"/>
      <c r="CG546" s="17"/>
      <c r="CH546" s="17"/>
      <c r="CI546" s="17"/>
      <c r="CJ546" s="17"/>
      <c r="CK546" s="17"/>
      <c r="CL546" s="17"/>
      <c r="CM546" s="17"/>
      <c r="CN546" s="17"/>
      <c r="CO546" s="17"/>
      <c r="CP546" s="17"/>
      <c r="CQ546" s="17"/>
      <c r="CR546" s="17"/>
      <c r="CS546" s="17"/>
      <c r="CT546" s="17"/>
      <c r="CU546" s="17"/>
      <c r="CV546" s="17"/>
      <c r="CW546" s="17"/>
      <c r="CX546" s="17"/>
      <c r="CY546" s="17"/>
      <c r="CZ546" s="17"/>
      <c r="DA546" s="17"/>
      <c r="DB546" s="17"/>
      <c r="DC546" s="17"/>
      <c r="DD546" s="17"/>
      <c r="DE546" s="17"/>
      <c r="DF546" s="17"/>
      <c r="DG546" s="17"/>
      <c r="DH546" s="17"/>
      <c r="DI546" s="17"/>
      <c r="DJ546" s="17"/>
      <c r="DK546" s="17"/>
      <c r="DL546" s="17"/>
      <c r="DM546" s="17"/>
      <c r="DN546" s="17"/>
      <c r="DO546" s="17"/>
      <c r="DP546" s="17"/>
      <c r="DQ546" s="17"/>
      <c r="DR546" s="17"/>
      <c r="DS546" s="17"/>
      <c r="DT546" s="17"/>
      <c r="DU546" s="17"/>
      <c r="DV546" s="17"/>
      <c r="DW546" s="17"/>
      <c r="DX546" s="17"/>
      <c r="DY546" s="17"/>
      <c r="DZ546" s="17"/>
      <c r="EA546" s="17"/>
      <c r="EB546" s="17"/>
      <c r="EC546" s="17"/>
      <c r="ED546" s="17"/>
      <c r="EE546" s="17"/>
      <c r="EF546" s="17"/>
      <c r="EG546" s="17"/>
      <c r="EH546" s="17"/>
      <c r="EI546" s="17"/>
      <c r="EJ546" s="17"/>
      <c r="EK546" s="17"/>
      <c r="EL546" s="17"/>
      <c r="EM546" s="17"/>
      <c r="EN546" s="17"/>
      <c r="EO546" s="17"/>
      <c r="EP546" s="17"/>
      <c r="EQ546" s="17"/>
      <c r="ER546" s="17"/>
      <c r="ES546" s="17"/>
      <c r="ET546" s="17"/>
      <c r="EU546" s="17"/>
      <c r="EV546" s="17"/>
      <c r="EW546" s="17"/>
      <c r="EX546" s="17"/>
      <c r="EY546" s="17"/>
      <c r="EZ546" s="17"/>
      <c r="FA546" s="17"/>
      <c r="FB546" s="17"/>
      <c r="FC546" s="17"/>
      <c r="FD546" s="17"/>
      <c r="FE546" s="17"/>
      <c r="FF546" s="17"/>
      <c r="FG546" s="17"/>
      <c r="FH546" s="17"/>
      <c r="FI546" s="17"/>
      <c r="FJ546" s="17"/>
      <c r="FK546" s="17"/>
      <c r="FL546" s="17"/>
      <c r="FM546" s="17"/>
      <c r="FN546" s="17"/>
      <c r="FO546" s="17"/>
      <c r="FP546" s="17"/>
      <c r="FQ546" s="17"/>
      <c r="FR546" s="17"/>
      <c r="FS546" s="17"/>
      <c r="FT546" s="17"/>
      <c r="FU546" s="17"/>
      <c r="FV546" s="17"/>
      <c r="FW546" s="17"/>
      <c r="FX546" s="17"/>
      <c r="FY546" s="17"/>
      <c r="FZ546" s="17"/>
      <c r="GA546" s="17"/>
      <c r="GB546" s="17"/>
      <c r="GC546" s="17"/>
      <c r="GD546" s="17"/>
      <c r="GE546" s="17"/>
      <c r="GF546" s="17"/>
      <c r="GG546" s="17"/>
      <c r="GH546" s="17"/>
      <c r="GI546" s="17"/>
      <c r="GJ546" s="17"/>
      <c r="GK546" s="17"/>
      <c r="GL546" s="17"/>
      <c r="GM546" s="17"/>
      <c r="GN546" s="17"/>
    </row>
    <row r="547" spans="1:196" s="81" customFormat="1" ht="45" x14ac:dyDescent="0.25">
      <c r="A547" s="114">
        <f>IF(F547&lt;&gt;"",1+MAX($A$7:A546),"")</f>
        <v>426</v>
      </c>
      <c r="B547" s="239"/>
      <c r="C547" s="75"/>
      <c r="D547" s="75"/>
      <c r="E547" s="98" t="s">
        <v>536</v>
      </c>
      <c r="F547" s="68">
        <v>1</v>
      </c>
      <c r="G547" s="65"/>
      <c r="H547" s="68" t="s">
        <v>35</v>
      </c>
      <c r="I547" s="69">
        <v>0</v>
      </c>
      <c r="J547" s="70">
        <f t="shared" si="245"/>
        <v>1</v>
      </c>
      <c r="K547" s="71"/>
      <c r="L547" s="71">
        <f t="shared" si="246"/>
        <v>0</v>
      </c>
      <c r="M547" s="71"/>
      <c r="N547" s="41">
        <f t="shared" si="247"/>
        <v>0</v>
      </c>
      <c r="O547" s="71"/>
      <c r="P547" s="71">
        <f t="shared" si="248"/>
        <v>0</v>
      </c>
      <c r="Q547" s="72">
        <f t="shared" si="249"/>
        <v>0</v>
      </c>
      <c r="R547" s="73"/>
      <c r="S547" s="65"/>
      <c r="T547" s="65"/>
      <c r="U547" s="65"/>
      <c r="V547" s="65"/>
      <c r="W547" s="65"/>
      <c r="X547" s="65"/>
      <c r="Y547" s="65"/>
      <c r="Z547" s="65"/>
      <c r="AA547" s="65"/>
      <c r="AB547" s="65"/>
      <c r="AC547" s="65"/>
      <c r="AD547" s="65"/>
      <c r="AE547" s="65"/>
      <c r="AF547" s="65"/>
      <c r="AG547" s="65"/>
      <c r="AH547" s="17"/>
      <c r="AI547" s="17"/>
      <c r="AJ547" s="17"/>
      <c r="AK547" s="17"/>
      <c r="AL547" s="17"/>
      <c r="AM547" s="17"/>
      <c r="AN547" s="17"/>
      <c r="AO547" s="17"/>
      <c r="AP547" s="17"/>
      <c r="AQ547" s="17"/>
      <c r="AR547" s="17"/>
      <c r="AS547" s="17"/>
      <c r="AT547" s="17"/>
      <c r="AU547" s="17"/>
      <c r="AV547" s="17"/>
      <c r="AW547" s="17"/>
      <c r="AX547" s="17"/>
      <c r="AY547" s="17"/>
      <c r="AZ547" s="17"/>
      <c r="BA547" s="17"/>
      <c r="BB547" s="17"/>
      <c r="BC547" s="17"/>
      <c r="BD547" s="17"/>
      <c r="BE547" s="17"/>
      <c r="BF547" s="17"/>
      <c r="BG547" s="17"/>
      <c r="BH547" s="17"/>
      <c r="BI547" s="17"/>
      <c r="BJ547" s="17"/>
      <c r="BK547" s="17"/>
      <c r="BL547" s="17"/>
      <c r="BM547" s="17"/>
      <c r="BN547" s="17"/>
      <c r="BO547" s="17"/>
      <c r="BP547" s="17"/>
      <c r="BQ547" s="17"/>
      <c r="BR547" s="17"/>
      <c r="BS547" s="17"/>
      <c r="BT547" s="17"/>
      <c r="BU547" s="17"/>
      <c r="BV547" s="17"/>
      <c r="BW547" s="17"/>
      <c r="BX547" s="17"/>
      <c r="BY547" s="17"/>
      <c r="BZ547" s="17"/>
      <c r="CA547" s="17"/>
      <c r="CB547" s="17"/>
      <c r="CC547" s="17"/>
      <c r="CD547" s="17"/>
      <c r="CE547" s="17"/>
      <c r="CF547" s="17"/>
      <c r="CG547" s="17"/>
      <c r="CH547" s="17"/>
      <c r="CI547" s="17"/>
      <c r="CJ547" s="17"/>
      <c r="CK547" s="17"/>
      <c r="CL547" s="17"/>
      <c r="CM547" s="17"/>
      <c r="CN547" s="17"/>
      <c r="CO547" s="17"/>
      <c r="CP547" s="17"/>
      <c r="CQ547" s="17"/>
      <c r="CR547" s="17"/>
      <c r="CS547" s="17"/>
      <c r="CT547" s="17"/>
      <c r="CU547" s="17"/>
      <c r="CV547" s="17"/>
      <c r="CW547" s="17"/>
      <c r="CX547" s="17"/>
      <c r="CY547" s="17"/>
      <c r="CZ547" s="17"/>
      <c r="DA547" s="17"/>
      <c r="DB547" s="17"/>
      <c r="DC547" s="17"/>
      <c r="DD547" s="17"/>
      <c r="DE547" s="17"/>
      <c r="DF547" s="17"/>
      <c r="DG547" s="17"/>
      <c r="DH547" s="17"/>
      <c r="DI547" s="17"/>
      <c r="DJ547" s="17"/>
      <c r="DK547" s="17"/>
      <c r="DL547" s="17"/>
      <c r="DM547" s="17"/>
      <c r="DN547" s="17"/>
      <c r="DO547" s="17"/>
      <c r="DP547" s="17"/>
      <c r="DQ547" s="17"/>
      <c r="DR547" s="17"/>
      <c r="DS547" s="17"/>
      <c r="DT547" s="17"/>
      <c r="DU547" s="17"/>
      <c r="DV547" s="17"/>
      <c r="DW547" s="17"/>
      <c r="DX547" s="17"/>
      <c r="DY547" s="17"/>
      <c r="DZ547" s="17"/>
      <c r="EA547" s="17"/>
      <c r="EB547" s="17"/>
      <c r="EC547" s="17"/>
      <c r="ED547" s="17"/>
      <c r="EE547" s="17"/>
      <c r="EF547" s="17"/>
      <c r="EG547" s="17"/>
      <c r="EH547" s="17"/>
      <c r="EI547" s="17"/>
      <c r="EJ547" s="17"/>
      <c r="EK547" s="17"/>
      <c r="EL547" s="17"/>
      <c r="EM547" s="17"/>
      <c r="EN547" s="17"/>
      <c r="EO547" s="17"/>
      <c r="EP547" s="17"/>
      <c r="EQ547" s="17"/>
      <c r="ER547" s="17"/>
      <c r="ES547" s="17"/>
      <c r="ET547" s="17"/>
      <c r="EU547" s="17"/>
      <c r="EV547" s="17"/>
      <c r="EW547" s="17"/>
      <c r="EX547" s="17"/>
      <c r="EY547" s="17"/>
      <c r="EZ547" s="17"/>
      <c r="FA547" s="17"/>
      <c r="FB547" s="17"/>
      <c r="FC547" s="17"/>
      <c r="FD547" s="17"/>
      <c r="FE547" s="17"/>
      <c r="FF547" s="17"/>
      <c r="FG547" s="17"/>
      <c r="FH547" s="17"/>
      <c r="FI547" s="17"/>
      <c r="FJ547" s="17"/>
      <c r="FK547" s="17"/>
      <c r="FL547" s="17"/>
      <c r="FM547" s="17"/>
      <c r="FN547" s="17"/>
      <c r="FO547" s="17"/>
      <c r="FP547" s="17"/>
      <c r="FQ547" s="17"/>
      <c r="FR547" s="17"/>
      <c r="FS547" s="17"/>
      <c r="FT547" s="17"/>
      <c r="FU547" s="17"/>
      <c r="FV547" s="17"/>
      <c r="FW547" s="17"/>
      <c r="FX547" s="17"/>
      <c r="FY547" s="17"/>
      <c r="FZ547" s="17"/>
      <c r="GA547" s="17"/>
      <c r="GB547" s="17"/>
      <c r="GC547" s="17"/>
      <c r="GD547" s="17"/>
      <c r="GE547" s="17"/>
      <c r="GF547" s="17"/>
      <c r="GG547" s="17"/>
      <c r="GH547" s="17"/>
      <c r="GI547" s="17"/>
      <c r="GJ547" s="17"/>
      <c r="GK547" s="17"/>
      <c r="GL547" s="17"/>
      <c r="GM547" s="17"/>
      <c r="GN547" s="17"/>
    </row>
    <row r="548" spans="1:196" s="81" customFormat="1" ht="45" x14ac:dyDescent="0.25">
      <c r="A548" s="114">
        <f>IF(F548&lt;&gt;"",1+MAX($A$7:A547),"")</f>
        <v>427</v>
      </c>
      <c r="B548" s="239"/>
      <c r="C548" s="75"/>
      <c r="D548" s="75"/>
      <c r="E548" s="98" t="s">
        <v>537</v>
      </c>
      <c r="F548" s="68">
        <v>1</v>
      </c>
      <c r="G548" s="83"/>
      <c r="H548" s="68" t="s">
        <v>35</v>
      </c>
      <c r="I548" s="69">
        <v>0</v>
      </c>
      <c r="J548" s="70">
        <f t="shared" si="245"/>
        <v>1</v>
      </c>
      <c r="K548" s="71"/>
      <c r="L548" s="71">
        <f t="shared" si="246"/>
        <v>0</v>
      </c>
      <c r="M548" s="71"/>
      <c r="N548" s="41">
        <f t="shared" si="247"/>
        <v>0</v>
      </c>
      <c r="O548" s="71"/>
      <c r="P548" s="71">
        <f t="shared" si="248"/>
        <v>0</v>
      </c>
      <c r="Q548" s="72">
        <f t="shared" si="249"/>
        <v>0</v>
      </c>
      <c r="R548" s="73"/>
      <c r="S548" s="82"/>
      <c r="T548" s="83"/>
      <c r="U548" s="83"/>
      <c r="V548" s="84"/>
      <c r="W548" s="85"/>
      <c r="X548" s="86"/>
      <c r="Y548" s="86"/>
      <c r="Z548" s="86"/>
      <c r="AA548" s="86"/>
      <c r="AB548" s="87"/>
      <c r="AC548" s="88"/>
      <c r="AD548" s="65"/>
      <c r="AE548" s="65"/>
      <c r="AF548" s="65"/>
      <c r="AG548" s="65"/>
      <c r="AH548" s="17"/>
      <c r="AI548" s="17"/>
      <c r="AJ548" s="17"/>
      <c r="AK548" s="17"/>
      <c r="AL548" s="17"/>
      <c r="AM548" s="17"/>
      <c r="AN548" s="17"/>
      <c r="AO548" s="17"/>
      <c r="AP548" s="17"/>
      <c r="AQ548" s="17"/>
      <c r="AR548" s="17"/>
      <c r="AS548" s="17"/>
      <c r="AT548" s="17"/>
      <c r="AU548" s="17"/>
      <c r="AV548" s="17"/>
      <c r="AW548" s="17"/>
      <c r="AX548" s="17"/>
      <c r="AY548" s="17"/>
      <c r="AZ548" s="17"/>
      <c r="BA548" s="17"/>
      <c r="BB548" s="17"/>
      <c r="BC548" s="17"/>
      <c r="BD548" s="17"/>
      <c r="BE548" s="17"/>
      <c r="BF548" s="17"/>
      <c r="BG548" s="17"/>
      <c r="BH548" s="17"/>
      <c r="BI548" s="17"/>
      <c r="BJ548" s="17"/>
      <c r="BK548" s="17"/>
      <c r="BL548" s="17"/>
      <c r="BM548" s="17"/>
      <c r="BN548" s="17"/>
      <c r="BO548" s="17"/>
      <c r="BP548" s="17"/>
      <c r="BQ548" s="17"/>
      <c r="BR548" s="17"/>
      <c r="BS548" s="17"/>
      <c r="BT548" s="17"/>
      <c r="BU548" s="17"/>
      <c r="BV548" s="17"/>
      <c r="BW548" s="17"/>
      <c r="BX548" s="17"/>
      <c r="BY548" s="17"/>
      <c r="BZ548" s="17"/>
      <c r="CA548" s="17"/>
      <c r="CB548" s="17"/>
      <c r="CC548" s="17"/>
      <c r="CD548" s="17"/>
      <c r="CE548" s="17"/>
      <c r="CF548" s="17"/>
      <c r="CG548" s="17"/>
      <c r="CH548" s="17"/>
      <c r="CI548" s="17"/>
      <c r="CJ548" s="17"/>
      <c r="CK548" s="17"/>
      <c r="CL548" s="17"/>
      <c r="CM548" s="17"/>
      <c r="CN548" s="17"/>
      <c r="CO548" s="17"/>
      <c r="CP548" s="17"/>
      <c r="CQ548" s="17"/>
      <c r="CR548" s="17"/>
      <c r="CS548" s="17"/>
      <c r="CT548" s="17"/>
      <c r="CU548" s="17"/>
      <c r="CV548" s="17"/>
      <c r="CW548" s="17"/>
      <c r="CX548" s="17"/>
      <c r="CY548" s="17"/>
      <c r="CZ548" s="17"/>
      <c r="DA548" s="17"/>
      <c r="DB548" s="17"/>
      <c r="DC548" s="17"/>
      <c r="DD548" s="17"/>
      <c r="DE548" s="17"/>
      <c r="DF548" s="17"/>
      <c r="DG548" s="17"/>
      <c r="DH548" s="17"/>
      <c r="DI548" s="17"/>
      <c r="DJ548" s="17"/>
      <c r="DK548" s="17"/>
      <c r="DL548" s="17"/>
      <c r="DM548" s="17"/>
      <c r="DN548" s="17"/>
      <c r="DO548" s="17"/>
      <c r="DP548" s="17"/>
      <c r="DQ548" s="17"/>
      <c r="DR548" s="17"/>
      <c r="DS548" s="17"/>
      <c r="DT548" s="17"/>
      <c r="DU548" s="17"/>
      <c r="DV548" s="17"/>
      <c r="DW548" s="17"/>
      <c r="DX548" s="17"/>
      <c r="DY548" s="17"/>
      <c r="DZ548" s="17"/>
      <c r="EA548" s="17"/>
      <c r="EB548" s="17"/>
      <c r="EC548" s="17"/>
      <c r="ED548" s="17"/>
      <c r="EE548" s="17"/>
      <c r="EF548" s="17"/>
      <c r="EG548" s="17"/>
      <c r="EH548" s="17"/>
      <c r="EI548" s="17"/>
      <c r="EJ548" s="17"/>
      <c r="EK548" s="17"/>
      <c r="EL548" s="17"/>
      <c r="EM548" s="17"/>
      <c r="EN548" s="17"/>
      <c r="EO548" s="17"/>
      <c r="EP548" s="17"/>
      <c r="EQ548" s="17"/>
      <c r="ER548" s="17"/>
      <c r="ES548" s="17"/>
      <c r="ET548" s="17"/>
      <c r="EU548" s="17"/>
      <c r="EV548" s="17"/>
      <c r="EW548" s="17"/>
      <c r="EX548" s="17"/>
      <c r="EY548" s="17"/>
      <c r="EZ548" s="17"/>
      <c r="FA548" s="17"/>
      <c r="FB548" s="17"/>
      <c r="FC548" s="17"/>
      <c r="FD548" s="17"/>
      <c r="FE548" s="17"/>
      <c r="FF548" s="17"/>
      <c r="FG548" s="17"/>
      <c r="FH548" s="17"/>
      <c r="FI548" s="17"/>
      <c r="FJ548" s="17"/>
      <c r="FK548" s="17"/>
      <c r="FL548" s="17"/>
      <c r="FM548" s="17"/>
      <c r="FN548" s="17"/>
      <c r="FO548" s="17"/>
      <c r="FP548" s="17"/>
      <c r="FQ548" s="17"/>
      <c r="FR548" s="17"/>
      <c r="FS548" s="17"/>
      <c r="FT548" s="17"/>
      <c r="FU548" s="17"/>
      <c r="FV548" s="17"/>
      <c r="FW548" s="17"/>
      <c r="FX548" s="17"/>
      <c r="FY548" s="17"/>
      <c r="FZ548" s="17"/>
      <c r="GA548" s="17"/>
      <c r="GB548" s="17"/>
      <c r="GC548" s="17"/>
      <c r="GD548" s="17"/>
      <c r="GE548" s="17"/>
      <c r="GF548" s="17"/>
      <c r="GG548" s="17"/>
      <c r="GH548" s="17"/>
      <c r="GI548" s="17"/>
      <c r="GJ548" s="17"/>
      <c r="GK548" s="17"/>
      <c r="GL548" s="17"/>
      <c r="GM548" s="17"/>
      <c r="GN548" s="17"/>
    </row>
    <row r="549" spans="1:196" s="17" customFormat="1" ht="45" x14ac:dyDescent="0.25">
      <c r="A549" s="114">
        <f>IF(F549&lt;&gt;"",1+MAX($A$7:A548),"")</f>
        <v>428</v>
      </c>
      <c r="B549" s="239"/>
      <c r="C549" s="67"/>
      <c r="D549" s="67"/>
      <c r="E549" s="98" t="s">
        <v>538</v>
      </c>
      <c r="F549" s="68">
        <v>1</v>
      </c>
      <c r="G549" s="65"/>
      <c r="H549" s="68" t="s">
        <v>35</v>
      </c>
      <c r="I549" s="69">
        <v>0</v>
      </c>
      <c r="J549" s="70">
        <f t="shared" si="245"/>
        <v>1</v>
      </c>
      <c r="K549" s="71"/>
      <c r="L549" s="71">
        <f t="shared" si="246"/>
        <v>0</v>
      </c>
      <c r="M549" s="71"/>
      <c r="N549" s="41">
        <f t="shared" si="247"/>
        <v>0</v>
      </c>
      <c r="O549" s="71"/>
      <c r="P549" s="71">
        <f t="shared" si="248"/>
        <v>0</v>
      </c>
      <c r="Q549" s="72">
        <f t="shared" si="249"/>
        <v>0</v>
      </c>
      <c r="R549" s="73"/>
      <c r="S549" s="65"/>
      <c r="T549" s="65"/>
      <c r="U549" s="65"/>
      <c r="V549" s="65"/>
      <c r="W549" s="65"/>
      <c r="X549" s="65"/>
      <c r="Y549" s="65"/>
      <c r="Z549" s="65"/>
      <c r="AA549" s="65"/>
      <c r="AB549" s="65"/>
      <c r="AC549" s="65"/>
      <c r="AD549" s="65"/>
      <c r="AE549" s="65"/>
      <c r="AF549" s="65"/>
      <c r="AG549" s="65"/>
    </row>
    <row r="550" spans="1:196" s="81" customFormat="1" ht="45" x14ac:dyDescent="0.25">
      <c r="A550" s="114">
        <f>IF(F550&lt;&gt;"",1+MAX($A$7:A549),"")</f>
        <v>429</v>
      </c>
      <c r="B550" s="239"/>
      <c r="C550" s="75"/>
      <c r="D550" s="75"/>
      <c r="E550" s="98" t="s">
        <v>539</v>
      </c>
      <c r="F550" s="68">
        <v>1</v>
      </c>
      <c r="G550" s="65"/>
      <c r="H550" s="68" t="s">
        <v>35</v>
      </c>
      <c r="I550" s="69">
        <v>0</v>
      </c>
      <c r="J550" s="70">
        <f t="shared" si="245"/>
        <v>1</v>
      </c>
      <c r="K550" s="71"/>
      <c r="L550" s="71">
        <f t="shared" si="246"/>
        <v>0</v>
      </c>
      <c r="M550" s="71"/>
      <c r="N550" s="41">
        <f t="shared" si="247"/>
        <v>0</v>
      </c>
      <c r="O550" s="71"/>
      <c r="P550" s="71">
        <f t="shared" si="248"/>
        <v>0</v>
      </c>
      <c r="Q550" s="72">
        <f t="shared" si="249"/>
        <v>0</v>
      </c>
      <c r="R550" s="73"/>
      <c r="S550" s="65"/>
      <c r="T550" s="65"/>
      <c r="U550" s="65"/>
      <c r="V550" s="65"/>
      <c r="W550" s="65"/>
      <c r="X550" s="65"/>
      <c r="Y550" s="65"/>
      <c r="Z550" s="65"/>
      <c r="AA550" s="65"/>
      <c r="AB550" s="65"/>
      <c r="AC550" s="65"/>
      <c r="AD550" s="65"/>
      <c r="AE550" s="65"/>
      <c r="AF550" s="65"/>
      <c r="AG550" s="65"/>
      <c r="AH550" s="17"/>
      <c r="AI550" s="17"/>
      <c r="AJ550" s="17"/>
      <c r="AK550" s="17"/>
      <c r="AL550" s="17"/>
      <c r="AM550" s="17"/>
      <c r="AN550" s="17"/>
      <c r="AO550" s="17"/>
      <c r="AP550" s="17"/>
      <c r="AQ550" s="17"/>
      <c r="AR550" s="17"/>
      <c r="AS550" s="17"/>
      <c r="AT550" s="17"/>
      <c r="AU550" s="17"/>
      <c r="AV550" s="17"/>
      <c r="AW550" s="17"/>
      <c r="AX550" s="17"/>
      <c r="AY550" s="17"/>
      <c r="AZ550" s="17"/>
      <c r="BA550" s="17"/>
      <c r="BB550" s="17"/>
      <c r="BC550" s="17"/>
      <c r="BD550" s="17"/>
      <c r="BE550" s="17"/>
      <c r="BF550" s="17"/>
      <c r="BG550" s="17"/>
      <c r="BH550" s="17"/>
      <c r="BI550" s="17"/>
      <c r="BJ550" s="17"/>
      <c r="BK550" s="17"/>
      <c r="BL550" s="17"/>
      <c r="BM550" s="17"/>
      <c r="BN550" s="17"/>
      <c r="BO550" s="17"/>
      <c r="BP550" s="17"/>
      <c r="BQ550" s="17"/>
      <c r="BR550" s="17"/>
      <c r="BS550" s="17"/>
      <c r="BT550" s="17"/>
      <c r="BU550" s="17"/>
      <c r="BV550" s="17"/>
      <c r="BW550" s="17"/>
      <c r="BX550" s="17"/>
      <c r="BY550" s="17"/>
      <c r="BZ550" s="17"/>
      <c r="CA550" s="17"/>
      <c r="CB550" s="17"/>
      <c r="CC550" s="17"/>
      <c r="CD550" s="17"/>
      <c r="CE550" s="17"/>
      <c r="CF550" s="17"/>
      <c r="CG550" s="17"/>
      <c r="CH550" s="17"/>
      <c r="CI550" s="17"/>
      <c r="CJ550" s="17"/>
      <c r="CK550" s="17"/>
      <c r="CL550" s="17"/>
      <c r="CM550" s="17"/>
      <c r="CN550" s="17"/>
      <c r="CO550" s="17"/>
      <c r="CP550" s="17"/>
      <c r="CQ550" s="17"/>
      <c r="CR550" s="17"/>
      <c r="CS550" s="17"/>
      <c r="CT550" s="17"/>
      <c r="CU550" s="17"/>
      <c r="CV550" s="17"/>
      <c r="CW550" s="17"/>
      <c r="CX550" s="17"/>
      <c r="CY550" s="17"/>
      <c r="CZ550" s="17"/>
      <c r="DA550" s="17"/>
      <c r="DB550" s="17"/>
      <c r="DC550" s="17"/>
      <c r="DD550" s="17"/>
      <c r="DE550" s="17"/>
      <c r="DF550" s="17"/>
      <c r="DG550" s="17"/>
      <c r="DH550" s="17"/>
      <c r="DI550" s="17"/>
      <c r="DJ550" s="17"/>
      <c r="DK550" s="17"/>
      <c r="DL550" s="17"/>
      <c r="DM550" s="17"/>
      <c r="DN550" s="17"/>
      <c r="DO550" s="17"/>
      <c r="DP550" s="17"/>
      <c r="DQ550" s="17"/>
      <c r="DR550" s="17"/>
      <c r="DS550" s="17"/>
      <c r="DT550" s="17"/>
      <c r="DU550" s="17"/>
      <c r="DV550" s="17"/>
      <c r="DW550" s="17"/>
      <c r="DX550" s="17"/>
      <c r="DY550" s="17"/>
      <c r="DZ550" s="17"/>
      <c r="EA550" s="17"/>
      <c r="EB550" s="17"/>
      <c r="EC550" s="17"/>
      <c r="ED550" s="17"/>
      <c r="EE550" s="17"/>
      <c r="EF550" s="17"/>
      <c r="EG550" s="17"/>
      <c r="EH550" s="17"/>
      <c r="EI550" s="17"/>
      <c r="EJ550" s="17"/>
      <c r="EK550" s="17"/>
      <c r="EL550" s="17"/>
      <c r="EM550" s="17"/>
      <c r="EN550" s="17"/>
      <c r="EO550" s="17"/>
      <c r="EP550" s="17"/>
      <c r="EQ550" s="17"/>
      <c r="ER550" s="17"/>
      <c r="ES550" s="17"/>
      <c r="ET550" s="17"/>
      <c r="EU550" s="17"/>
      <c r="EV550" s="17"/>
      <c r="EW550" s="17"/>
      <c r="EX550" s="17"/>
      <c r="EY550" s="17"/>
      <c r="EZ550" s="17"/>
      <c r="FA550" s="17"/>
      <c r="FB550" s="17"/>
      <c r="FC550" s="17"/>
      <c r="FD550" s="17"/>
      <c r="FE550" s="17"/>
      <c r="FF550" s="17"/>
      <c r="FG550" s="17"/>
      <c r="FH550" s="17"/>
      <c r="FI550" s="17"/>
      <c r="FJ550" s="17"/>
      <c r="FK550" s="17"/>
      <c r="FL550" s="17"/>
      <c r="FM550" s="17"/>
      <c r="FN550" s="17"/>
      <c r="FO550" s="17"/>
      <c r="FP550" s="17"/>
      <c r="FQ550" s="17"/>
      <c r="FR550" s="17"/>
      <c r="FS550" s="17"/>
      <c r="FT550" s="17"/>
      <c r="FU550" s="17"/>
      <c r="FV550" s="17"/>
      <c r="FW550" s="17"/>
      <c r="FX550" s="17"/>
      <c r="FY550" s="17"/>
      <c r="FZ550" s="17"/>
      <c r="GA550" s="17"/>
      <c r="GB550" s="17"/>
      <c r="GC550" s="17"/>
      <c r="GD550" s="17"/>
      <c r="GE550" s="17"/>
      <c r="GF550" s="17"/>
      <c r="GG550" s="17"/>
      <c r="GH550" s="17"/>
      <c r="GI550" s="17"/>
      <c r="GJ550" s="17"/>
      <c r="GK550" s="17"/>
      <c r="GL550" s="17"/>
      <c r="GM550" s="17"/>
      <c r="GN550" s="17"/>
    </row>
    <row r="551" spans="1:196" s="81" customFormat="1" ht="45" x14ac:dyDescent="0.25">
      <c r="A551" s="114">
        <f>IF(F551&lt;&gt;"",1+MAX($A$7:A550),"")</f>
        <v>430</v>
      </c>
      <c r="B551" s="239"/>
      <c r="C551" s="75"/>
      <c r="D551" s="75"/>
      <c r="E551" s="98" t="s">
        <v>540</v>
      </c>
      <c r="F551" s="68">
        <v>1</v>
      </c>
      <c r="G551" s="65"/>
      <c r="H551" s="68" t="s">
        <v>35</v>
      </c>
      <c r="I551" s="69">
        <v>0</v>
      </c>
      <c r="J551" s="70">
        <f t="shared" si="245"/>
        <v>1</v>
      </c>
      <c r="K551" s="71"/>
      <c r="L551" s="71">
        <f t="shared" si="246"/>
        <v>0</v>
      </c>
      <c r="M551" s="71"/>
      <c r="N551" s="41">
        <f t="shared" si="247"/>
        <v>0</v>
      </c>
      <c r="O551" s="71"/>
      <c r="P551" s="71">
        <f t="shared" si="248"/>
        <v>0</v>
      </c>
      <c r="Q551" s="72">
        <f t="shared" si="249"/>
        <v>0</v>
      </c>
      <c r="R551" s="73"/>
      <c r="S551" s="65"/>
      <c r="T551" s="65"/>
      <c r="U551" s="65"/>
      <c r="V551" s="65"/>
      <c r="W551" s="65"/>
      <c r="X551" s="65"/>
      <c r="Y551" s="65"/>
      <c r="Z551" s="65"/>
      <c r="AA551" s="65"/>
      <c r="AB551" s="65"/>
      <c r="AC551" s="65"/>
      <c r="AD551" s="65"/>
      <c r="AE551" s="65"/>
      <c r="AF551" s="65"/>
      <c r="AG551" s="65"/>
      <c r="AH551" s="17"/>
      <c r="AI551" s="17"/>
      <c r="AJ551" s="17"/>
      <c r="AK551" s="17"/>
      <c r="AL551" s="17"/>
      <c r="AM551" s="17"/>
      <c r="AN551" s="17"/>
      <c r="AO551" s="17"/>
      <c r="AP551" s="17"/>
      <c r="AQ551" s="17"/>
      <c r="AR551" s="17"/>
      <c r="AS551" s="17"/>
      <c r="AT551" s="17"/>
      <c r="AU551" s="17"/>
      <c r="AV551" s="17"/>
      <c r="AW551" s="17"/>
      <c r="AX551" s="17"/>
      <c r="AY551" s="17"/>
      <c r="AZ551" s="17"/>
      <c r="BA551" s="17"/>
      <c r="BB551" s="17"/>
      <c r="BC551" s="17"/>
      <c r="BD551" s="17"/>
      <c r="BE551" s="17"/>
      <c r="BF551" s="17"/>
      <c r="BG551" s="17"/>
      <c r="BH551" s="17"/>
      <c r="BI551" s="17"/>
      <c r="BJ551" s="17"/>
      <c r="BK551" s="17"/>
      <c r="BL551" s="17"/>
      <c r="BM551" s="17"/>
      <c r="BN551" s="17"/>
      <c r="BO551" s="17"/>
      <c r="BP551" s="17"/>
      <c r="BQ551" s="17"/>
      <c r="BR551" s="17"/>
      <c r="BS551" s="17"/>
      <c r="BT551" s="17"/>
      <c r="BU551" s="17"/>
      <c r="BV551" s="17"/>
      <c r="BW551" s="17"/>
      <c r="BX551" s="17"/>
      <c r="BY551" s="17"/>
      <c r="BZ551" s="17"/>
      <c r="CA551" s="17"/>
      <c r="CB551" s="17"/>
      <c r="CC551" s="17"/>
      <c r="CD551" s="17"/>
      <c r="CE551" s="17"/>
      <c r="CF551" s="17"/>
      <c r="CG551" s="17"/>
      <c r="CH551" s="17"/>
      <c r="CI551" s="17"/>
      <c r="CJ551" s="17"/>
      <c r="CK551" s="17"/>
      <c r="CL551" s="17"/>
      <c r="CM551" s="17"/>
      <c r="CN551" s="17"/>
      <c r="CO551" s="17"/>
      <c r="CP551" s="17"/>
      <c r="CQ551" s="17"/>
      <c r="CR551" s="17"/>
      <c r="CS551" s="17"/>
      <c r="CT551" s="17"/>
      <c r="CU551" s="17"/>
      <c r="CV551" s="17"/>
      <c r="CW551" s="17"/>
      <c r="CX551" s="17"/>
      <c r="CY551" s="17"/>
      <c r="CZ551" s="17"/>
      <c r="DA551" s="17"/>
      <c r="DB551" s="17"/>
      <c r="DC551" s="17"/>
      <c r="DD551" s="17"/>
      <c r="DE551" s="17"/>
      <c r="DF551" s="17"/>
      <c r="DG551" s="17"/>
      <c r="DH551" s="17"/>
      <c r="DI551" s="17"/>
      <c r="DJ551" s="17"/>
      <c r="DK551" s="17"/>
      <c r="DL551" s="17"/>
      <c r="DM551" s="17"/>
      <c r="DN551" s="17"/>
      <c r="DO551" s="17"/>
      <c r="DP551" s="17"/>
      <c r="DQ551" s="17"/>
      <c r="DR551" s="17"/>
      <c r="DS551" s="17"/>
      <c r="DT551" s="17"/>
      <c r="DU551" s="17"/>
      <c r="DV551" s="17"/>
      <c r="DW551" s="17"/>
      <c r="DX551" s="17"/>
      <c r="DY551" s="17"/>
      <c r="DZ551" s="17"/>
      <c r="EA551" s="17"/>
      <c r="EB551" s="17"/>
      <c r="EC551" s="17"/>
      <c r="ED551" s="17"/>
      <c r="EE551" s="17"/>
      <c r="EF551" s="17"/>
      <c r="EG551" s="17"/>
      <c r="EH551" s="17"/>
      <c r="EI551" s="17"/>
      <c r="EJ551" s="17"/>
      <c r="EK551" s="17"/>
      <c r="EL551" s="17"/>
      <c r="EM551" s="17"/>
      <c r="EN551" s="17"/>
      <c r="EO551" s="17"/>
      <c r="EP551" s="17"/>
      <c r="EQ551" s="17"/>
      <c r="ER551" s="17"/>
      <c r="ES551" s="17"/>
      <c r="ET551" s="17"/>
      <c r="EU551" s="17"/>
      <c r="EV551" s="17"/>
      <c r="EW551" s="17"/>
      <c r="EX551" s="17"/>
      <c r="EY551" s="17"/>
      <c r="EZ551" s="17"/>
      <c r="FA551" s="17"/>
      <c r="FB551" s="17"/>
      <c r="FC551" s="17"/>
      <c r="FD551" s="17"/>
      <c r="FE551" s="17"/>
      <c r="FF551" s="17"/>
      <c r="FG551" s="17"/>
      <c r="FH551" s="17"/>
      <c r="FI551" s="17"/>
      <c r="FJ551" s="17"/>
      <c r="FK551" s="17"/>
      <c r="FL551" s="17"/>
      <c r="FM551" s="17"/>
      <c r="FN551" s="17"/>
      <c r="FO551" s="17"/>
      <c r="FP551" s="17"/>
      <c r="FQ551" s="17"/>
      <c r="FR551" s="17"/>
      <c r="FS551" s="17"/>
      <c r="FT551" s="17"/>
      <c r="FU551" s="17"/>
      <c r="FV551" s="17"/>
      <c r="FW551" s="17"/>
      <c r="FX551" s="17"/>
      <c r="FY551" s="17"/>
      <c r="FZ551" s="17"/>
      <c r="GA551" s="17"/>
      <c r="GB551" s="17"/>
      <c r="GC551" s="17"/>
      <c r="GD551" s="17"/>
      <c r="GE551" s="17"/>
      <c r="GF551" s="17"/>
      <c r="GG551" s="17"/>
      <c r="GH551" s="17"/>
      <c r="GI551" s="17"/>
      <c r="GJ551" s="17"/>
      <c r="GK551" s="17"/>
      <c r="GL551" s="17"/>
      <c r="GM551" s="17"/>
      <c r="GN551" s="17"/>
    </row>
    <row r="552" spans="1:196" s="81" customFormat="1" ht="45" x14ac:dyDescent="0.25">
      <c r="A552" s="114">
        <f>IF(F552&lt;&gt;"",1+MAX($A$7:A551),"")</f>
        <v>431</v>
      </c>
      <c r="B552" s="239"/>
      <c r="C552" s="75"/>
      <c r="D552" s="75"/>
      <c r="E552" s="98" t="s">
        <v>541</v>
      </c>
      <c r="F552" s="68">
        <v>1</v>
      </c>
      <c r="G552" s="83"/>
      <c r="H552" s="68" t="s">
        <v>35</v>
      </c>
      <c r="I552" s="69">
        <v>0</v>
      </c>
      <c r="J552" s="70">
        <f t="shared" si="245"/>
        <v>1</v>
      </c>
      <c r="K552" s="71"/>
      <c r="L552" s="71">
        <f t="shared" si="246"/>
        <v>0</v>
      </c>
      <c r="M552" s="71"/>
      <c r="N552" s="41">
        <f t="shared" si="247"/>
        <v>0</v>
      </c>
      <c r="O552" s="71"/>
      <c r="P552" s="71">
        <f t="shared" si="248"/>
        <v>0</v>
      </c>
      <c r="Q552" s="72">
        <f t="shared" si="249"/>
        <v>0</v>
      </c>
      <c r="R552" s="73"/>
      <c r="S552" s="82"/>
      <c r="T552" s="83"/>
      <c r="U552" s="83"/>
      <c r="V552" s="84"/>
      <c r="W552" s="85"/>
      <c r="X552" s="86"/>
      <c r="Y552" s="86"/>
      <c r="Z552" s="86"/>
      <c r="AA552" s="86"/>
      <c r="AB552" s="87"/>
      <c r="AC552" s="88"/>
      <c r="AD552" s="65"/>
      <c r="AE552" s="65"/>
      <c r="AF552" s="65"/>
      <c r="AG552" s="65"/>
      <c r="AH552" s="17"/>
      <c r="AI552" s="17"/>
      <c r="AJ552" s="17"/>
      <c r="AK552" s="17"/>
      <c r="AL552" s="17"/>
      <c r="AM552" s="17"/>
      <c r="AN552" s="17"/>
      <c r="AO552" s="17"/>
      <c r="AP552" s="17"/>
      <c r="AQ552" s="17"/>
      <c r="AR552" s="17"/>
      <c r="AS552" s="17"/>
      <c r="AT552" s="17"/>
      <c r="AU552" s="17"/>
      <c r="AV552" s="17"/>
      <c r="AW552" s="17"/>
      <c r="AX552" s="17"/>
      <c r="AY552" s="17"/>
      <c r="AZ552" s="17"/>
      <c r="BA552" s="17"/>
      <c r="BB552" s="17"/>
      <c r="BC552" s="17"/>
      <c r="BD552" s="17"/>
      <c r="BE552" s="17"/>
      <c r="BF552" s="17"/>
      <c r="BG552" s="17"/>
      <c r="BH552" s="17"/>
      <c r="BI552" s="17"/>
      <c r="BJ552" s="17"/>
      <c r="BK552" s="17"/>
      <c r="BL552" s="17"/>
      <c r="BM552" s="17"/>
      <c r="BN552" s="17"/>
      <c r="BO552" s="17"/>
      <c r="BP552" s="17"/>
      <c r="BQ552" s="17"/>
      <c r="BR552" s="17"/>
      <c r="BS552" s="17"/>
      <c r="BT552" s="17"/>
      <c r="BU552" s="17"/>
      <c r="BV552" s="17"/>
      <c r="BW552" s="17"/>
      <c r="BX552" s="17"/>
      <c r="BY552" s="17"/>
      <c r="BZ552" s="17"/>
      <c r="CA552" s="17"/>
      <c r="CB552" s="17"/>
      <c r="CC552" s="17"/>
      <c r="CD552" s="17"/>
      <c r="CE552" s="17"/>
      <c r="CF552" s="17"/>
      <c r="CG552" s="17"/>
      <c r="CH552" s="17"/>
      <c r="CI552" s="17"/>
      <c r="CJ552" s="17"/>
      <c r="CK552" s="17"/>
      <c r="CL552" s="17"/>
      <c r="CM552" s="17"/>
      <c r="CN552" s="17"/>
      <c r="CO552" s="17"/>
      <c r="CP552" s="17"/>
      <c r="CQ552" s="17"/>
      <c r="CR552" s="17"/>
      <c r="CS552" s="17"/>
      <c r="CT552" s="17"/>
      <c r="CU552" s="17"/>
      <c r="CV552" s="17"/>
      <c r="CW552" s="17"/>
      <c r="CX552" s="17"/>
      <c r="CY552" s="17"/>
      <c r="CZ552" s="17"/>
      <c r="DA552" s="17"/>
      <c r="DB552" s="17"/>
      <c r="DC552" s="17"/>
      <c r="DD552" s="17"/>
      <c r="DE552" s="17"/>
      <c r="DF552" s="17"/>
      <c r="DG552" s="17"/>
      <c r="DH552" s="17"/>
      <c r="DI552" s="17"/>
      <c r="DJ552" s="17"/>
      <c r="DK552" s="17"/>
      <c r="DL552" s="17"/>
      <c r="DM552" s="17"/>
      <c r="DN552" s="17"/>
      <c r="DO552" s="17"/>
      <c r="DP552" s="17"/>
      <c r="DQ552" s="17"/>
      <c r="DR552" s="17"/>
      <c r="DS552" s="17"/>
      <c r="DT552" s="17"/>
      <c r="DU552" s="17"/>
      <c r="DV552" s="17"/>
      <c r="DW552" s="17"/>
      <c r="DX552" s="17"/>
      <c r="DY552" s="17"/>
      <c r="DZ552" s="17"/>
      <c r="EA552" s="17"/>
      <c r="EB552" s="17"/>
      <c r="EC552" s="17"/>
      <c r="ED552" s="17"/>
      <c r="EE552" s="17"/>
      <c r="EF552" s="17"/>
      <c r="EG552" s="17"/>
      <c r="EH552" s="17"/>
      <c r="EI552" s="17"/>
      <c r="EJ552" s="17"/>
      <c r="EK552" s="17"/>
      <c r="EL552" s="17"/>
      <c r="EM552" s="17"/>
      <c r="EN552" s="17"/>
      <c r="EO552" s="17"/>
      <c r="EP552" s="17"/>
      <c r="EQ552" s="17"/>
      <c r="ER552" s="17"/>
      <c r="ES552" s="17"/>
      <c r="ET552" s="17"/>
      <c r="EU552" s="17"/>
      <c r="EV552" s="17"/>
      <c r="EW552" s="17"/>
      <c r="EX552" s="17"/>
      <c r="EY552" s="17"/>
      <c r="EZ552" s="17"/>
      <c r="FA552" s="17"/>
      <c r="FB552" s="17"/>
      <c r="FC552" s="17"/>
      <c r="FD552" s="17"/>
      <c r="FE552" s="17"/>
      <c r="FF552" s="17"/>
      <c r="FG552" s="17"/>
      <c r="FH552" s="17"/>
      <c r="FI552" s="17"/>
      <c r="FJ552" s="17"/>
      <c r="FK552" s="17"/>
      <c r="FL552" s="17"/>
      <c r="FM552" s="17"/>
      <c r="FN552" s="17"/>
      <c r="FO552" s="17"/>
      <c r="FP552" s="17"/>
      <c r="FQ552" s="17"/>
      <c r="FR552" s="17"/>
      <c r="FS552" s="17"/>
      <c r="FT552" s="17"/>
      <c r="FU552" s="17"/>
      <c r="FV552" s="17"/>
      <c r="FW552" s="17"/>
      <c r="FX552" s="17"/>
      <c r="FY552" s="17"/>
      <c r="FZ552" s="17"/>
      <c r="GA552" s="17"/>
      <c r="GB552" s="17"/>
      <c r="GC552" s="17"/>
      <c r="GD552" s="17"/>
      <c r="GE552" s="17"/>
      <c r="GF552" s="17"/>
      <c r="GG552" s="17"/>
      <c r="GH552" s="17"/>
      <c r="GI552" s="17"/>
      <c r="GJ552" s="17"/>
      <c r="GK552" s="17"/>
      <c r="GL552" s="17"/>
      <c r="GM552" s="17"/>
      <c r="GN552" s="17"/>
    </row>
    <row r="553" spans="1:196" s="17" customFormat="1" ht="30" x14ac:dyDescent="0.25">
      <c r="A553" s="114">
        <f>IF(F553&lt;&gt;"",1+MAX($A$7:A552),"")</f>
        <v>432</v>
      </c>
      <c r="B553" s="239"/>
      <c r="C553" s="67"/>
      <c r="D553" s="67"/>
      <c r="E553" s="98" t="s">
        <v>542</v>
      </c>
      <c r="F553" s="68">
        <v>2</v>
      </c>
      <c r="G553" s="65"/>
      <c r="H553" s="68" t="s">
        <v>35</v>
      </c>
      <c r="I553" s="69">
        <v>0</v>
      </c>
      <c r="J553" s="70">
        <f t="shared" si="245"/>
        <v>2</v>
      </c>
      <c r="K553" s="71"/>
      <c r="L553" s="71">
        <f t="shared" si="246"/>
        <v>0</v>
      </c>
      <c r="M553" s="71"/>
      <c r="N553" s="41">
        <f t="shared" si="247"/>
        <v>0</v>
      </c>
      <c r="O553" s="71"/>
      <c r="P553" s="71">
        <f t="shared" si="248"/>
        <v>0</v>
      </c>
      <c r="Q553" s="72">
        <f t="shared" si="249"/>
        <v>0</v>
      </c>
      <c r="R553" s="73"/>
      <c r="S553" s="65"/>
      <c r="T553" s="65"/>
      <c r="U553" s="65"/>
      <c r="V553" s="65"/>
      <c r="W553" s="65"/>
      <c r="X553" s="65"/>
      <c r="Y553" s="65"/>
      <c r="Z553" s="65"/>
      <c r="AA553" s="65"/>
      <c r="AB553" s="65"/>
      <c r="AC553" s="65"/>
      <c r="AD553" s="65"/>
      <c r="AE553" s="65"/>
      <c r="AF553" s="65"/>
      <c r="AG553" s="65"/>
    </row>
    <row r="554" spans="1:196" s="81" customFormat="1" ht="30" x14ac:dyDescent="0.25">
      <c r="A554" s="114">
        <f>IF(F554&lt;&gt;"",1+MAX($A$7:A553),"")</f>
        <v>433</v>
      </c>
      <c r="B554" s="240"/>
      <c r="C554" s="75"/>
      <c r="D554" s="75"/>
      <c r="E554" s="98" t="s">
        <v>543</v>
      </c>
      <c r="F554" s="68">
        <v>2</v>
      </c>
      <c r="G554" s="65"/>
      <c r="H554" s="68" t="s">
        <v>35</v>
      </c>
      <c r="I554" s="69">
        <v>0</v>
      </c>
      <c r="J554" s="70">
        <f t="shared" si="245"/>
        <v>2</v>
      </c>
      <c r="K554" s="71"/>
      <c r="L554" s="71">
        <f t="shared" si="246"/>
        <v>0</v>
      </c>
      <c r="M554" s="71"/>
      <c r="N554" s="41">
        <f t="shared" si="247"/>
        <v>0</v>
      </c>
      <c r="O554" s="71"/>
      <c r="P554" s="71">
        <f t="shared" si="248"/>
        <v>0</v>
      </c>
      <c r="Q554" s="72">
        <f t="shared" si="249"/>
        <v>0</v>
      </c>
      <c r="R554" s="73"/>
      <c r="S554" s="65"/>
      <c r="T554" s="65"/>
      <c r="U554" s="65"/>
      <c r="V554" s="65"/>
      <c r="W554" s="65"/>
      <c r="X554" s="65"/>
      <c r="Y554" s="65"/>
      <c r="Z554" s="65"/>
      <c r="AA554" s="65"/>
      <c r="AB554" s="65"/>
      <c r="AC554" s="65"/>
      <c r="AD554" s="65"/>
      <c r="AE554" s="65"/>
      <c r="AF554" s="65"/>
      <c r="AG554" s="65"/>
      <c r="AH554" s="17"/>
      <c r="AI554" s="17"/>
      <c r="AJ554" s="17"/>
      <c r="AK554" s="17"/>
      <c r="AL554" s="17"/>
      <c r="AM554" s="17"/>
      <c r="AN554" s="17"/>
      <c r="AO554" s="17"/>
      <c r="AP554" s="17"/>
      <c r="AQ554" s="17"/>
      <c r="AR554" s="17"/>
      <c r="AS554" s="17"/>
      <c r="AT554" s="17"/>
      <c r="AU554" s="17"/>
      <c r="AV554" s="17"/>
      <c r="AW554" s="17"/>
      <c r="AX554" s="17"/>
      <c r="AY554" s="17"/>
      <c r="AZ554" s="17"/>
      <c r="BA554" s="17"/>
      <c r="BB554" s="17"/>
      <c r="BC554" s="17"/>
      <c r="BD554" s="17"/>
      <c r="BE554" s="17"/>
      <c r="BF554" s="17"/>
      <c r="BG554" s="17"/>
      <c r="BH554" s="17"/>
      <c r="BI554" s="17"/>
      <c r="BJ554" s="17"/>
      <c r="BK554" s="17"/>
      <c r="BL554" s="17"/>
      <c r="BM554" s="17"/>
      <c r="BN554" s="17"/>
      <c r="BO554" s="17"/>
      <c r="BP554" s="17"/>
      <c r="BQ554" s="17"/>
      <c r="BR554" s="17"/>
      <c r="BS554" s="17"/>
      <c r="BT554" s="17"/>
      <c r="BU554" s="17"/>
      <c r="BV554" s="17"/>
      <c r="BW554" s="17"/>
      <c r="BX554" s="17"/>
      <c r="BY554" s="17"/>
      <c r="BZ554" s="17"/>
      <c r="CA554" s="17"/>
      <c r="CB554" s="17"/>
      <c r="CC554" s="17"/>
      <c r="CD554" s="17"/>
      <c r="CE554" s="17"/>
      <c r="CF554" s="17"/>
      <c r="CG554" s="17"/>
      <c r="CH554" s="17"/>
      <c r="CI554" s="17"/>
      <c r="CJ554" s="17"/>
      <c r="CK554" s="17"/>
      <c r="CL554" s="17"/>
      <c r="CM554" s="17"/>
      <c r="CN554" s="17"/>
      <c r="CO554" s="17"/>
      <c r="CP554" s="17"/>
      <c r="CQ554" s="17"/>
      <c r="CR554" s="17"/>
      <c r="CS554" s="17"/>
      <c r="CT554" s="17"/>
      <c r="CU554" s="17"/>
      <c r="CV554" s="17"/>
      <c r="CW554" s="17"/>
      <c r="CX554" s="17"/>
      <c r="CY554" s="17"/>
      <c r="CZ554" s="17"/>
      <c r="DA554" s="17"/>
      <c r="DB554" s="17"/>
      <c r="DC554" s="17"/>
      <c r="DD554" s="17"/>
      <c r="DE554" s="17"/>
      <c r="DF554" s="17"/>
      <c r="DG554" s="17"/>
      <c r="DH554" s="17"/>
      <c r="DI554" s="17"/>
      <c r="DJ554" s="17"/>
      <c r="DK554" s="17"/>
      <c r="DL554" s="17"/>
      <c r="DM554" s="17"/>
      <c r="DN554" s="17"/>
      <c r="DO554" s="17"/>
      <c r="DP554" s="17"/>
      <c r="DQ554" s="17"/>
      <c r="DR554" s="17"/>
      <c r="DS554" s="17"/>
      <c r="DT554" s="17"/>
      <c r="DU554" s="17"/>
      <c r="DV554" s="17"/>
      <c r="DW554" s="17"/>
      <c r="DX554" s="17"/>
      <c r="DY554" s="17"/>
      <c r="DZ554" s="17"/>
      <c r="EA554" s="17"/>
      <c r="EB554" s="17"/>
      <c r="EC554" s="17"/>
      <c r="ED554" s="17"/>
      <c r="EE554" s="17"/>
      <c r="EF554" s="17"/>
      <c r="EG554" s="17"/>
      <c r="EH554" s="17"/>
      <c r="EI554" s="17"/>
      <c r="EJ554" s="17"/>
      <c r="EK554" s="17"/>
      <c r="EL554" s="17"/>
      <c r="EM554" s="17"/>
      <c r="EN554" s="17"/>
      <c r="EO554" s="17"/>
      <c r="EP554" s="17"/>
      <c r="EQ554" s="17"/>
      <c r="ER554" s="17"/>
      <c r="ES554" s="17"/>
      <c r="ET554" s="17"/>
      <c r="EU554" s="17"/>
      <c r="EV554" s="17"/>
      <c r="EW554" s="17"/>
      <c r="EX554" s="17"/>
      <c r="EY554" s="17"/>
      <c r="EZ554" s="17"/>
      <c r="FA554" s="17"/>
      <c r="FB554" s="17"/>
      <c r="FC554" s="17"/>
      <c r="FD554" s="17"/>
      <c r="FE554" s="17"/>
      <c r="FF554" s="17"/>
      <c r="FG554" s="17"/>
      <c r="FH554" s="17"/>
      <c r="FI554" s="17"/>
      <c r="FJ554" s="17"/>
      <c r="FK554" s="17"/>
      <c r="FL554" s="17"/>
      <c r="FM554" s="17"/>
      <c r="FN554" s="17"/>
      <c r="FO554" s="17"/>
      <c r="FP554" s="17"/>
      <c r="FQ554" s="17"/>
      <c r="FR554" s="17"/>
      <c r="FS554" s="17"/>
      <c r="FT554" s="17"/>
      <c r="FU554" s="17"/>
      <c r="FV554" s="17"/>
      <c r="FW554" s="17"/>
      <c r="FX554" s="17"/>
      <c r="FY554" s="17"/>
      <c r="FZ554" s="17"/>
      <c r="GA554" s="17"/>
      <c r="GB554" s="17"/>
      <c r="GC554" s="17"/>
      <c r="GD554" s="17"/>
      <c r="GE554" s="17"/>
      <c r="GF554" s="17"/>
      <c r="GG554" s="17"/>
      <c r="GH554" s="17"/>
      <c r="GI554" s="17"/>
      <c r="GJ554" s="17"/>
      <c r="GK554" s="17"/>
      <c r="GL554" s="17"/>
      <c r="GM554" s="17"/>
      <c r="GN554" s="17"/>
    </row>
    <row r="555" spans="1:196" s="81" customFormat="1" x14ac:dyDescent="0.25">
      <c r="A555" s="114" t="str">
        <f>IF(F555&lt;&gt;"",1+MAX($A$7:A554),"")</f>
        <v/>
      </c>
      <c r="B555" s="177"/>
      <c r="C555" s="75"/>
      <c r="D555" s="75"/>
      <c r="E555" s="97" t="s">
        <v>469</v>
      </c>
      <c r="F555" s="68"/>
      <c r="G555" s="65"/>
      <c r="H555" s="68"/>
      <c r="I555" s="69"/>
      <c r="J555" s="70"/>
      <c r="K555" s="71"/>
      <c r="L555" s="71"/>
      <c r="M555" s="71"/>
      <c r="N555" s="41"/>
      <c r="O555" s="71"/>
      <c r="P555" s="71"/>
      <c r="Q555" s="72"/>
      <c r="R555" s="73"/>
      <c r="S555" s="65"/>
      <c r="T555" s="65"/>
      <c r="U555" s="65"/>
      <c r="V555" s="65"/>
      <c r="W555" s="65"/>
      <c r="X555" s="65"/>
      <c r="Y555" s="65"/>
      <c r="Z555" s="65"/>
      <c r="AA555" s="65"/>
      <c r="AB555" s="65"/>
      <c r="AC555" s="65"/>
      <c r="AD555" s="65"/>
      <c r="AE555" s="65"/>
      <c r="AF555" s="65"/>
      <c r="AG555" s="65"/>
      <c r="AH555" s="17"/>
      <c r="AI555" s="17"/>
      <c r="AJ555" s="17"/>
      <c r="AK555" s="17"/>
      <c r="AL555" s="17"/>
      <c r="AM555" s="17"/>
      <c r="AN555" s="17"/>
      <c r="AO555" s="17"/>
      <c r="AP555" s="17"/>
      <c r="AQ555" s="17"/>
      <c r="AR555" s="17"/>
      <c r="AS555" s="17"/>
      <c r="AT555" s="17"/>
      <c r="AU555" s="17"/>
      <c r="AV555" s="17"/>
      <c r="AW555" s="17"/>
      <c r="AX555" s="17"/>
      <c r="AY555" s="17"/>
      <c r="AZ555" s="17"/>
      <c r="BA555" s="17"/>
      <c r="BB555" s="17"/>
      <c r="BC555" s="17"/>
      <c r="BD555" s="17"/>
      <c r="BE555" s="17"/>
      <c r="BF555" s="17"/>
      <c r="BG555" s="17"/>
      <c r="BH555" s="17"/>
      <c r="BI555" s="17"/>
      <c r="BJ555" s="17"/>
      <c r="BK555" s="17"/>
      <c r="BL555" s="17"/>
      <c r="BM555" s="17"/>
      <c r="BN555" s="17"/>
      <c r="BO555" s="17"/>
      <c r="BP555" s="17"/>
      <c r="BQ555" s="17"/>
      <c r="BR555" s="17"/>
      <c r="BS555" s="17"/>
      <c r="BT555" s="17"/>
      <c r="BU555" s="17"/>
      <c r="BV555" s="17"/>
      <c r="BW555" s="17"/>
      <c r="BX555" s="17"/>
      <c r="BY555" s="17"/>
      <c r="BZ555" s="17"/>
      <c r="CA555" s="17"/>
      <c r="CB555" s="17"/>
      <c r="CC555" s="17"/>
      <c r="CD555" s="17"/>
      <c r="CE555" s="17"/>
      <c r="CF555" s="17"/>
      <c r="CG555" s="17"/>
      <c r="CH555" s="17"/>
      <c r="CI555" s="17"/>
      <c r="CJ555" s="17"/>
      <c r="CK555" s="17"/>
      <c r="CL555" s="17"/>
      <c r="CM555" s="17"/>
      <c r="CN555" s="17"/>
      <c r="CO555" s="17"/>
      <c r="CP555" s="17"/>
      <c r="CQ555" s="17"/>
      <c r="CR555" s="17"/>
      <c r="CS555" s="17"/>
      <c r="CT555" s="17"/>
      <c r="CU555" s="17"/>
      <c r="CV555" s="17"/>
      <c r="CW555" s="17"/>
      <c r="CX555" s="17"/>
      <c r="CY555" s="17"/>
      <c r="CZ555" s="17"/>
      <c r="DA555" s="17"/>
      <c r="DB555" s="17"/>
      <c r="DC555" s="17"/>
      <c r="DD555" s="17"/>
      <c r="DE555" s="17"/>
      <c r="DF555" s="17"/>
      <c r="DG555" s="17"/>
      <c r="DH555" s="17"/>
      <c r="DI555" s="17"/>
      <c r="DJ555" s="17"/>
      <c r="DK555" s="17"/>
      <c r="DL555" s="17"/>
      <c r="DM555" s="17"/>
      <c r="DN555" s="17"/>
      <c r="DO555" s="17"/>
      <c r="DP555" s="17"/>
      <c r="DQ555" s="17"/>
      <c r="DR555" s="17"/>
      <c r="DS555" s="17"/>
      <c r="DT555" s="17"/>
      <c r="DU555" s="17"/>
      <c r="DV555" s="17"/>
      <c r="DW555" s="17"/>
      <c r="DX555" s="17"/>
      <c r="DY555" s="17"/>
      <c r="DZ555" s="17"/>
      <c r="EA555" s="17"/>
      <c r="EB555" s="17"/>
      <c r="EC555" s="17"/>
      <c r="ED555" s="17"/>
      <c r="EE555" s="17"/>
      <c r="EF555" s="17"/>
      <c r="EG555" s="17"/>
      <c r="EH555" s="17"/>
      <c r="EI555" s="17"/>
      <c r="EJ555" s="17"/>
      <c r="EK555" s="17"/>
      <c r="EL555" s="17"/>
      <c r="EM555" s="17"/>
      <c r="EN555" s="17"/>
      <c r="EO555" s="17"/>
      <c r="EP555" s="17"/>
      <c r="EQ555" s="17"/>
      <c r="ER555" s="17"/>
      <c r="ES555" s="17"/>
      <c r="ET555" s="17"/>
      <c r="EU555" s="17"/>
      <c r="EV555" s="17"/>
      <c r="EW555" s="17"/>
      <c r="EX555" s="17"/>
      <c r="EY555" s="17"/>
      <c r="EZ555" s="17"/>
      <c r="FA555" s="17"/>
      <c r="FB555" s="17"/>
      <c r="FC555" s="17"/>
      <c r="FD555" s="17"/>
      <c r="FE555" s="17"/>
      <c r="FF555" s="17"/>
      <c r="FG555" s="17"/>
      <c r="FH555" s="17"/>
      <c r="FI555" s="17"/>
      <c r="FJ555" s="17"/>
      <c r="FK555" s="17"/>
      <c r="FL555" s="17"/>
      <c r="FM555" s="17"/>
      <c r="FN555" s="17"/>
      <c r="FO555" s="17"/>
      <c r="FP555" s="17"/>
      <c r="FQ555" s="17"/>
      <c r="FR555" s="17"/>
      <c r="FS555" s="17"/>
      <c r="FT555" s="17"/>
      <c r="FU555" s="17"/>
      <c r="FV555" s="17"/>
      <c r="FW555" s="17"/>
      <c r="FX555" s="17"/>
      <c r="FY555" s="17"/>
      <c r="FZ555" s="17"/>
      <c r="GA555" s="17"/>
      <c r="GB555" s="17"/>
      <c r="GC555" s="17"/>
      <c r="GD555" s="17"/>
      <c r="GE555" s="17"/>
      <c r="GF555" s="17"/>
      <c r="GG555" s="17"/>
      <c r="GH555" s="17"/>
      <c r="GI555" s="17"/>
      <c r="GJ555" s="17"/>
      <c r="GK555" s="17"/>
      <c r="GL555" s="17"/>
      <c r="GM555" s="17"/>
      <c r="GN555" s="17"/>
    </row>
    <row r="556" spans="1:196" s="81" customFormat="1" x14ac:dyDescent="0.25">
      <c r="A556" s="114">
        <f>IF(F556&lt;&gt;"",1+MAX($A$7:A555),"")</f>
        <v>434</v>
      </c>
      <c r="B556" s="238" t="s">
        <v>645</v>
      </c>
      <c r="C556" s="75"/>
      <c r="D556" s="75"/>
      <c r="E556" s="98" t="s">
        <v>470</v>
      </c>
      <c r="F556" s="68">
        <v>14</v>
      </c>
      <c r="G556" s="83"/>
      <c r="H556" s="68" t="s">
        <v>35</v>
      </c>
      <c r="I556" s="69">
        <v>0</v>
      </c>
      <c r="J556" s="70">
        <f t="shared" si="245"/>
        <v>14</v>
      </c>
      <c r="K556" s="71"/>
      <c r="L556" s="71">
        <f t="shared" si="246"/>
        <v>0</v>
      </c>
      <c r="M556" s="71"/>
      <c r="N556" s="41">
        <f t="shared" si="247"/>
        <v>0</v>
      </c>
      <c r="O556" s="71"/>
      <c r="P556" s="71">
        <f t="shared" si="248"/>
        <v>0</v>
      </c>
      <c r="Q556" s="72">
        <f t="shared" si="249"/>
        <v>0</v>
      </c>
      <c r="R556" s="73"/>
      <c r="S556" s="82"/>
      <c r="T556" s="83"/>
      <c r="U556" s="83"/>
      <c r="V556" s="84"/>
      <c r="W556" s="85"/>
      <c r="X556" s="86"/>
      <c r="Y556" s="86"/>
      <c r="Z556" s="86"/>
      <c r="AA556" s="86"/>
      <c r="AB556" s="87"/>
      <c r="AC556" s="88"/>
      <c r="AD556" s="65"/>
      <c r="AE556" s="65"/>
      <c r="AF556" s="65"/>
      <c r="AG556" s="65"/>
      <c r="AH556" s="17"/>
      <c r="AI556" s="17"/>
      <c r="AJ556" s="17"/>
      <c r="AK556" s="17"/>
      <c r="AL556" s="17"/>
      <c r="AM556" s="17"/>
      <c r="AN556" s="17"/>
      <c r="AO556" s="17"/>
      <c r="AP556" s="17"/>
      <c r="AQ556" s="17"/>
      <c r="AR556" s="17"/>
      <c r="AS556" s="17"/>
      <c r="AT556" s="17"/>
      <c r="AU556" s="17"/>
      <c r="AV556" s="17"/>
      <c r="AW556" s="17"/>
      <c r="AX556" s="17"/>
      <c r="AY556" s="17"/>
      <c r="AZ556" s="17"/>
      <c r="BA556" s="17"/>
      <c r="BB556" s="17"/>
      <c r="BC556" s="17"/>
      <c r="BD556" s="17"/>
      <c r="BE556" s="17"/>
      <c r="BF556" s="17"/>
      <c r="BG556" s="17"/>
      <c r="BH556" s="17"/>
      <c r="BI556" s="17"/>
      <c r="BJ556" s="17"/>
      <c r="BK556" s="17"/>
      <c r="BL556" s="17"/>
      <c r="BM556" s="17"/>
      <c r="BN556" s="17"/>
      <c r="BO556" s="17"/>
      <c r="BP556" s="17"/>
      <c r="BQ556" s="17"/>
      <c r="BR556" s="17"/>
      <c r="BS556" s="17"/>
      <c r="BT556" s="17"/>
      <c r="BU556" s="17"/>
      <c r="BV556" s="17"/>
      <c r="BW556" s="17"/>
      <c r="BX556" s="17"/>
      <c r="BY556" s="17"/>
      <c r="BZ556" s="17"/>
      <c r="CA556" s="17"/>
      <c r="CB556" s="17"/>
      <c r="CC556" s="17"/>
      <c r="CD556" s="17"/>
      <c r="CE556" s="17"/>
      <c r="CF556" s="17"/>
      <c r="CG556" s="17"/>
      <c r="CH556" s="17"/>
      <c r="CI556" s="17"/>
      <c r="CJ556" s="17"/>
      <c r="CK556" s="17"/>
      <c r="CL556" s="17"/>
      <c r="CM556" s="17"/>
      <c r="CN556" s="17"/>
      <c r="CO556" s="17"/>
      <c r="CP556" s="17"/>
      <c r="CQ556" s="17"/>
      <c r="CR556" s="17"/>
      <c r="CS556" s="17"/>
      <c r="CT556" s="17"/>
      <c r="CU556" s="17"/>
      <c r="CV556" s="17"/>
      <c r="CW556" s="17"/>
      <c r="CX556" s="17"/>
      <c r="CY556" s="17"/>
      <c r="CZ556" s="17"/>
      <c r="DA556" s="17"/>
      <c r="DB556" s="17"/>
      <c r="DC556" s="17"/>
      <c r="DD556" s="17"/>
      <c r="DE556" s="17"/>
      <c r="DF556" s="17"/>
      <c r="DG556" s="17"/>
      <c r="DH556" s="17"/>
      <c r="DI556" s="17"/>
      <c r="DJ556" s="17"/>
      <c r="DK556" s="17"/>
      <c r="DL556" s="17"/>
      <c r="DM556" s="17"/>
      <c r="DN556" s="17"/>
      <c r="DO556" s="17"/>
      <c r="DP556" s="17"/>
      <c r="DQ556" s="17"/>
      <c r="DR556" s="17"/>
      <c r="DS556" s="17"/>
      <c r="DT556" s="17"/>
      <c r="DU556" s="17"/>
      <c r="DV556" s="17"/>
      <c r="DW556" s="17"/>
      <c r="DX556" s="17"/>
      <c r="DY556" s="17"/>
      <c r="DZ556" s="17"/>
      <c r="EA556" s="17"/>
      <c r="EB556" s="17"/>
      <c r="EC556" s="17"/>
      <c r="ED556" s="17"/>
      <c r="EE556" s="17"/>
      <c r="EF556" s="17"/>
      <c r="EG556" s="17"/>
      <c r="EH556" s="17"/>
      <c r="EI556" s="17"/>
      <c r="EJ556" s="17"/>
      <c r="EK556" s="17"/>
      <c r="EL556" s="17"/>
      <c r="EM556" s="17"/>
      <c r="EN556" s="17"/>
      <c r="EO556" s="17"/>
      <c r="EP556" s="17"/>
      <c r="EQ556" s="17"/>
      <c r="ER556" s="17"/>
      <c r="ES556" s="17"/>
      <c r="ET556" s="17"/>
      <c r="EU556" s="17"/>
      <c r="EV556" s="17"/>
      <c r="EW556" s="17"/>
      <c r="EX556" s="17"/>
      <c r="EY556" s="17"/>
      <c r="EZ556" s="17"/>
      <c r="FA556" s="17"/>
      <c r="FB556" s="17"/>
      <c r="FC556" s="17"/>
      <c r="FD556" s="17"/>
      <c r="FE556" s="17"/>
      <c r="FF556" s="17"/>
      <c r="FG556" s="17"/>
      <c r="FH556" s="17"/>
      <c r="FI556" s="17"/>
      <c r="FJ556" s="17"/>
      <c r="FK556" s="17"/>
      <c r="FL556" s="17"/>
      <c r="FM556" s="17"/>
      <c r="FN556" s="17"/>
      <c r="FO556" s="17"/>
      <c r="FP556" s="17"/>
      <c r="FQ556" s="17"/>
      <c r="FR556" s="17"/>
      <c r="FS556" s="17"/>
      <c r="FT556" s="17"/>
      <c r="FU556" s="17"/>
      <c r="FV556" s="17"/>
      <c r="FW556" s="17"/>
      <c r="FX556" s="17"/>
      <c r="FY556" s="17"/>
      <c r="FZ556" s="17"/>
      <c r="GA556" s="17"/>
      <c r="GB556" s="17"/>
      <c r="GC556" s="17"/>
      <c r="GD556" s="17"/>
      <c r="GE556" s="17"/>
      <c r="GF556" s="17"/>
      <c r="GG556" s="17"/>
      <c r="GH556" s="17"/>
      <c r="GI556" s="17"/>
      <c r="GJ556" s="17"/>
      <c r="GK556" s="17"/>
      <c r="GL556" s="17"/>
      <c r="GM556" s="17"/>
      <c r="GN556" s="17"/>
    </row>
    <row r="557" spans="1:196" s="17" customFormat="1" x14ac:dyDescent="0.25">
      <c r="A557" s="114">
        <f>IF(F557&lt;&gt;"",1+MAX($A$7:A556),"")</f>
        <v>435</v>
      </c>
      <c r="B557" s="239"/>
      <c r="C557" s="67"/>
      <c r="D557" s="67"/>
      <c r="E557" s="98" t="s">
        <v>544</v>
      </c>
      <c r="F557" s="68">
        <v>1</v>
      </c>
      <c r="G557" s="65"/>
      <c r="H557" s="68" t="s">
        <v>35</v>
      </c>
      <c r="I557" s="69">
        <v>0</v>
      </c>
      <c r="J557" s="70">
        <f t="shared" si="245"/>
        <v>1</v>
      </c>
      <c r="K557" s="71"/>
      <c r="L557" s="71">
        <f t="shared" si="246"/>
        <v>0</v>
      </c>
      <c r="M557" s="71"/>
      <c r="N557" s="41">
        <f t="shared" si="247"/>
        <v>0</v>
      </c>
      <c r="O557" s="71"/>
      <c r="P557" s="71">
        <f t="shared" si="248"/>
        <v>0</v>
      </c>
      <c r="Q557" s="72">
        <f t="shared" si="249"/>
        <v>0</v>
      </c>
      <c r="R557" s="73"/>
      <c r="S557" s="65"/>
      <c r="T557" s="65"/>
      <c r="U557" s="65"/>
      <c r="V557" s="65"/>
      <c r="W557" s="65"/>
      <c r="X557" s="65"/>
      <c r="Y557" s="65"/>
      <c r="Z557" s="65"/>
      <c r="AA557" s="65"/>
      <c r="AB557" s="65"/>
      <c r="AC557" s="65"/>
      <c r="AD557" s="65"/>
      <c r="AE557" s="65"/>
      <c r="AF557" s="65"/>
      <c r="AG557" s="65"/>
    </row>
    <row r="558" spans="1:196" s="81" customFormat="1" x14ac:dyDescent="0.25">
      <c r="A558" s="114">
        <f>IF(F558&lt;&gt;"",1+MAX($A$7:A557),"")</f>
        <v>436</v>
      </c>
      <c r="B558" s="239"/>
      <c r="C558" s="75"/>
      <c r="D558" s="75"/>
      <c r="E558" s="98" t="s">
        <v>545</v>
      </c>
      <c r="F558" s="68">
        <v>1</v>
      </c>
      <c r="G558" s="65"/>
      <c r="H558" s="68" t="s">
        <v>35</v>
      </c>
      <c r="I558" s="69">
        <v>0</v>
      </c>
      <c r="J558" s="70">
        <f t="shared" si="245"/>
        <v>1</v>
      </c>
      <c r="K558" s="71"/>
      <c r="L558" s="71">
        <f t="shared" si="246"/>
        <v>0</v>
      </c>
      <c r="M558" s="71"/>
      <c r="N558" s="41">
        <f t="shared" si="247"/>
        <v>0</v>
      </c>
      <c r="O558" s="71"/>
      <c r="P558" s="71">
        <f t="shared" si="248"/>
        <v>0</v>
      </c>
      <c r="Q558" s="72">
        <f t="shared" si="249"/>
        <v>0</v>
      </c>
      <c r="R558" s="73"/>
      <c r="S558" s="65"/>
      <c r="T558" s="65"/>
      <c r="U558" s="65"/>
      <c r="V558" s="65"/>
      <c r="W558" s="65"/>
      <c r="X558" s="65"/>
      <c r="Y558" s="65"/>
      <c r="Z558" s="65"/>
      <c r="AA558" s="65"/>
      <c r="AB558" s="65"/>
      <c r="AC558" s="65"/>
      <c r="AD558" s="65"/>
      <c r="AE558" s="65"/>
      <c r="AF558" s="65"/>
      <c r="AG558" s="65"/>
      <c r="AH558" s="17"/>
      <c r="AI558" s="17"/>
      <c r="AJ558" s="17"/>
      <c r="AK558" s="17"/>
      <c r="AL558" s="17"/>
      <c r="AM558" s="17"/>
      <c r="AN558" s="17"/>
      <c r="AO558" s="17"/>
      <c r="AP558" s="17"/>
      <c r="AQ558" s="17"/>
      <c r="AR558" s="17"/>
      <c r="AS558" s="17"/>
      <c r="AT558" s="17"/>
      <c r="AU558" s="17"/>
      <c r="AV558" s="17"/>
      <c r="AW558" s="17"/>
      <c r="AX558" s="17"/>
      <c r="AY558" s="17"/>
      <c r="AZ558" s="17"/>
      <c r="BA558" s="17"/>
      <c r="BB558" s="17"/>
      <c r="BC558" s="17"/>
      <c r="BD558" s="17"/>
      <c r="BE558" s="17"/>
      <c r="BF558" s="17"/>
      <c r="BG558" s="17"/>
      <c r="BH558" s="17"/>
      <c r="BI558" s="17"/>
      <c r="BJ558" s="17"/>
      <c r="BK558" s="17"/>
      <c r="BL558" s="17"/>
      <c r="BM558" s="17"/>
      <c r="BN558" s="17"/>
      <c r="BO558" s="17"/>
      <c r="BP558" s="17"/>
      <c r="BQ558" s="17"/>
      <c r="BR558" s="17"/>
      <c r="BS558" s="17"/>
      <c r="BT558" s="17"/>
      <c r="BU558" s="17"/>
      <c r="BV558" s="17"/>
      <c r="BW558" s="17"/>
      <c r="BX558" s="17"/>
      <c r="BY558" s="17"/>
      <c r="BZ558" s="17"/>
      <c r="CA558" s="17"/>
      <c r="CB558" s="17"/>
      <c r="CC558" s="17"/>
      <c r="CD558" s="17"/>
      <c r="CE558" s="17"/>
      <c r="CF558" s="17"/>
      <c r="CG558" s="17"/>
      <c r="CH558" s="17"/>
      <c r="CI558" s="17"/>
      <c r="CJ558" s="17"/>
      <c r="CK558" s="17"/>
      <c r="CL558" s="17"/>
      <c r="CM558" s="17"/>
      <c r="CN558" s="17"/>
      <c r="CO558" s="17"/>
      <c r="CP558" s="17"/>
      <c r="CQ558" s="17"/>
      <c r="CR558" s="17"/>
      <c r="CS558" s="17"/>
      <c r="CT558" s="17"/>
      <c r="CU558" s="17"/>
      <c r="CV558" s="17"/>
      <c r="CW558" s="17"/>
      <c r="CX558" s="17"/>
      <c r="CY558" s="17"/>
      <c r="CZ558" s="17"/>
      <c r="DA558" s="17"/>
      <c r="DB558" s="17"/>
      <c r="DC558" s="17"/>
      <c r="DD558" s="17"/>
      <c r="DE558" s="17"/>
      <c r="DF558" s="17"/>
      <c r="DG558" s="17"/>
      <c r="DH558" s="17"/>
      <c r="DI558" s="17"/>
      <c r="DJ558" s="17"/>
      <c r="DK558" s="17"/>
      <c r="DL558" s="17"/>
      <c r="DM558" s="17"/>
      <c r="DN558" s="17"/>
      <c r="DO558" s="17"/>
      <c r="DP558" s="17"/>
      <c r="DQ558" s="17"/>
      <c r="DR558" s="17"/>
      <c r="DS558" s="17"/>
      <c r="DT558" s="17"/>
      <c r="DU558" s="17"/>
      <c r="DV558" s="17"/>
      <c r="DW558" s="17"/>
      <c r="DX558" s="17"/>
      <c r="DY558" s="17"/>
      <c r="DZ558" s="17"/>
      <c r="EA558" s="17"/>
      <c r="EB558" s="17"/>
      <c r="EC558" s="17"/>
      <c r="ED558" s="17"/>
      <c r="EE558" s="17"/>
      <c r="EF558" s="17"/>
      <c r="EG558" s="17"/>
      <c r="EH558" s="17"/>
      <c r="EI558" s="17"/>
      <c r="EJ558" s="17"/>
      <c r="EK558" s="17"/>
      <c r="EL558" s="17"/>
      <c r="EM558" s="17"/>
      <c r="EN558" s="17"/>
      <c r="EO558" s="17"/>
      <c r="EP558" s="17"/>
      <c r="EQ558" s="17"/>
      <c r="ER558" s="17"/>
      <c r="ES558" s="17"/>
      <c r="ET558" s="17"/>
      <c r="EU558" s="17"/>
      <c r="EV558" s="17"/>
      <c r="EW558" s="17"/>
      <c r="EX558" s="17"/>
      <c r="EY558" s="17"/>
      <c r="EZ558" s="17"/>
      <c r="FA558" s="17"/>
      <c r="FB558" s="17"/>
      <c r="FC558" s="17"/>
      <c r="FD558" s="17"/>
      <c r="FE558" s="17"/>
      <c r="FF558" s="17"/>
      <c r="FG558" s="17"/>
      <c r="FH558" s="17"/>
      <c r="FI558" s="17"/>
      <c r="FJ558" s="17"/>
      <c r="FK558" s="17"/>
      <c r="FL558" s="17"/>
      <c r="FM558" s="17"/>
      <c r="FN558" s="17"/>
      <c r="FO558" s="17"/>
      <c r="FP558" s="17"/>
      <c r="FQ558" s="17"/>
      <c r="FR558" s="17"/>
      <c r="FS558" s="17"/>
      <c r="FT558" s="17"/>
      <c r="FU558" s="17"/>
      <c r="FV558" s="17"/>
      <c r="FW558" s="17"/>
      <c r="FX558" s="17"/>
      <c r="FY558" s="17"/>
      <c r="FZ558" s="17"/>
      <c r="GA558" s="17"/>
      <c r="GB558" s="17"/>
      <c r="GC558" s="17"/>
      <c r="GD558" s="17"/>
      <c r="GE558" s="17"/>
      <c r="GF558" s="17"/>
      <c r="GG558" s="17"/>
      <c r="GH558" s="17"/>
      <c r="GI558" s="17"/>
      <c r="GJ558" s="17"/>
      <c r="GK558" s="17"/>
      <c r="GL558" s="17"/>
      <c r="GM558" s="17"/>
      <c r="GN558" s="17"/>
    </row>
    <row r="559" spans="1:196" s="81" customFormat="1" x14ac:dyDescent="0.25">
      <c r="A559" s="114">
        <f>IF(F559&lt;&gt;"",1+MAX($A$7:A558),"")</f>
        <v>437</v>
      </c>
      <c r="B559" s="239"/>
      <c r="C559" s="75"/>
      <c r="D559" s="75"/>
      <c r="E559" s="98" t="s">
        <v>546</v>
      </c>
      <c r="F559" s="68">
        <v>1</v>
      </c>
      <c r="G559" s="65"/>
      <c r="H559" s="68" t="s">
        <v>35</v>
      </c>
      <c r="I559" s="69">
        <v>0</v>
      </c>
      <c r="J559" s="70">
        <f t="shared" si="245"/>
        <v>1</v>
      </c>
      <c r="K559" s="71"/>
      <c r="L559" s="71">
        <f t="shared" si="246"/>
        <v>0</v>
      </c>
      <c r="M559" s="71"/>
      <c r="N559" s="41">
        <f t="shared" si="247"/>
        <v>0</v>
      </c>
      <c r="O559" s="71"/>
      <c r="P559" s="71">
        <f t="shared" si="248"/>
        <v>0</v>
      </c>
      <c r="Q559" s="72">
        <f t="shared" si="249"/>
        <v>0</v>
      </c>
      <c r="R559" s="73"/>
      <c r="S559" s="65"/>
      <c r="T559" s="65"/>
      <c r="U559" s="65"/>
      <c r="V559" s="65"/>
      <c r="W559" s="65"/>
      <c r="X559" s="65"/>
      <c r="Y559" s="65"/>
      <c r="Z559" s="65"/>
      <c r="AA559" s="65"/>
      <c r="AB559" s="65"/>
      <c r="AC559" s="65"/>
      <c r="AD559" s="65"/>
      <c r="AE559" s="65"/>
      <c r="AF559" s="65"/>
      <c r="AG559" s="65"/>
      <c r="AH559" s="17"/>
      <c r="AI559" s="17"/>
      <c r="AJ559" s="17"/>
      <c r="AK559" s="17"/>
      <c r="AL559" s="17"/>
      <c r="AM559" s="17"/>
      <c r="AN559" s="17"/>
      <c r="AO559" s="17"/>
      <c r="AP559" s="17"/>
      <c r="AQ559" s="17"/>
      <c r="AR559" s="17"/>
      <c r="AS559" s="17"/>
      <c r="AT559" s="17"/>
      <c r="AU559" s="17"/>
      <c r="AV559" s="17"/>
      <c r="AW559" s="17"/>
      <c r="AX559" s="17"/>
      <c r="AY559" s="17"/>
      <c r="AZ559" s="17"/>
      <c r="BA559" s="17"/>
      <c r="BB559" s="17"/>
      <c r="BC559" s="17"/>
      <c r="BD559" s="17"/>
      <c r="BE559" s="17"/>
      <c r="BF559" s="17"/>
      <c r="BG559" s="17"/>
      <c r="BH559" s="17"/>
      <c r="BI559" s="17"/>
      <c r="BJ559" s="17"/>
      <c r="BK559" s="17"/>
      <c r="BL559" s="17"/>
      <c r="BM559" s="17"/>
      <c r="BN559" s="17"/>
      <c r="BO559" s="17"/>
      <c r="BP559" s="17"/>
      <c r="BQ559" s="17"/>
      <c r="BR559" s="17"/>
      <c r="BS559" s="17"/>
      <c r="BT559" s="17"/>
      <c r="BU559" s="17"/>
      <c r="BV559" s="17"/>
      <c r="BW559" s="17"/>
      <c r="BX559" s="17"/>
      <c r="BY559" s="17"/>
      <c r="BZ559" s="17"/>
      <c r="CA559" s="17"/>
      <c r="CB559" s="17"/>
      <c r="CC559" s="17"/>
      <c r="CD559" s="17"/>
      <c r="CE559" s="17"/>
      <c r="CF559" s="17"/>
      <c r="CG559" s="17"/>
      <c r="CH559" s="17"/>
      <c r="CI559" s="17"/>
      <c r="CJ559" s="17"/>
      <c r="CK559" s="17"/>
      <c r="CL559" s="17"/>
      <c r="CM559" s="17"/>
      <c r="CN559" s="17"/>
      <c r="CO559" s="17"/>
      <c r="CP559" s="17"/>
      <c r="CQ559" s="17"/>
      <c r="CR559" s="17"/>
      <c r="CS559" s="17"/>
      <c r="CT559" s="17"/>
      <c r="CU559" s="17"/>
      <c r="CV559" s="17"/>
      <c r="CW559" s="17"/>
      <c r="CX559" s="17"/>
      <c r="CY559" s="17"/>
      <c r="CZ559" s="17"/>
      <c r="DA559" s="17"/>
      <c r="DB559" s="17"/>
      <c r="DC559" s="17"/>
      <c r="DD559" s="17"/>
      <c r="DE559" s="17"/>
      <c r="DF559" s="17"/>
      <c r="DG559" s="17"/>
      <c r="DH559" s="17"/>
      <c r="DI559" s="17"/>
      <c r="DJ559" s="17"/>
      <c r="DK559" s="17"/>
      <c r="DL559" s="17"/>
      <c r="DM559" s="17"/>
      <c r="DN559" s="17"/>
      <c r="DO559" s="17"/>
      <c r="DP559" s="17"/>
      <c r="DQ559" s="17"/>
      <c r="DR559" s="17"/>
      <c r="DS559" s="17"/>
      <c r="DT559" s="17"/>
      <c r="DU559" s="17"/>
      <c r="DV559" s="17"/>
      <c r="DW559" s="17"/>
      <c r="DX559" s="17"/>
      <c r="DY559" s="17"/>
      <c r="DZ559" s="17"/>
      <c r="EA559" s="17"/>
      <c r="EB559" s="17"/>
      <c r="EC559" s="17"/>
      <c r="ED559" s="17"/>
      <c r="EE559" s="17"/>
      <c r="EF559" s="17"/>
      <c r="EG559" s="17"/>
      <c r="EH559" s="17"/>
      <c r="EI559" s="17"/>
      <c r="EJ559" s="17"/>
      <c r="EK559" s="17"/>
      <c r="EL559" s="17"/>
      <c r="EM559" s="17"/>
      <c r="EN559" s="17"/>
      <c r="EO559" s="17"/>
      <c r="EP559" s="17"/>
      <c r="EQ559" s="17"/>
      <c r="ER559" s="17"/>
      <c r="ES559" s="17"/>
      <c r="ET559" s="17"/>
      <c r="EU559" s="17"/>
      <c r="EV559" s="17"/>
      <c r="EW559" s="17"/>
      <c r="EX559" s="17"/>
      <c r="EY559" s="17"/>
      <c r="EZ559" s="17"/>
      <c r="FA559" s="17"/>
      <c r="FB559" s="17"/>
      <c r="FC559" s="17"/>
      <c r="FD559" s="17"/>
      <c r="FE559" s="17"/>
      <c r="FF559" s="17"/>
      <c r="FG559" s="17"/>
      <c r="FH559" s="17"/>
      <c r="FI559" s="17"/>
      <c r="FJ559" s="17"/>
      <c r="FK559" s="17"/>
      <c r="FL559" s="17"/>
      <c r="FM559" s="17"/>
      <c r="FN559" s="17"/>
      <c r="FO559" s="17"/>
      <c r="FP559" s="17"/>
      <c r="FQ559" s="17"/>
      <c r="FR559" s="17"/>
      <c r="FS559" s="17"/>
      <c r="FT559" s="17"/>
      <c r="FU559" s="17"/>
      <c r="FV559" s="17"/>
      <c r="FW559" s="17"/>
      <c r="FX559" s="17"/>
      <c r="FY559" s="17"/>
      <c r="FZ559" s="17"/>
      <c r="GA559" s="17"/>
      <c r="GB559" s="17"/>
      <c r="GC559" s="17"/>
      <c r="GD559" s="17"/>
      <c r="GE559" s="17"/>
      <c r="GF559" s="17"/>
      <c r="GG559" s="17"/>
      <c r="GH559" s="17"/>
      <c r="GI559" s="17"/>
      <c r="GJ559" s="17"/>
      <c r="GK559" s="17"/>
      <c r="GL559" s="17"/>
      <c r="GM559" s="17"/>
      <c r="GN559" s="17"/>
    </row>
    <row r="560" spans="1:196" s="81" customFormat="1" x14ac:dyDescent="0.25">
      <c r="A560" s="114">
        <f>IF(F560&lt;&gt;"",1+MAX($A$7:A559),"")</f>
        <v>438</v>
      </c>
      <c r="B560" s="240"/>
      <c r="C560" s="75"/>
      <c r="D560" s="75"/>
      <c r="E560" s="98" t="s">
        <v>547</v>
      </c>
      <c r="F560" s="68">
        <v>1</v>
      </c>
      <c r="G560" s="83"/>
      <c r="H560" s="68" t="s">
        <v>35</v>
      </c>
      <c r="I560" s="69">
        <v>0</v>
      </c>
      <c r="J560" s="70">
        <f t="shared" si="245"/>
        <v>1</v>
      </c>
      <c r="K560" s="71"/>
      <c r="L560" s="71">
        <f t="shared" si="246"/>
        <v>0</v>
      </c>
      <c r="M560" s="71"/>
      <c r="N560" s="41">
        <f t="shared" si="247"/>
        <v>0</v>
      </c>
      <c r="O560" s="71"/>
      <c r="P560" s="71">
        <f t="shared" si="248"/>
        <v>0</v>
      </c>
      <c r="Q560" s="72">
        <f t="shared" si="249"/>
        <v>0</v>
      </c>
      <c r="R560" s="73"/>
      <c r="S560" s="82"/>
      <c r="T560" s="83"/>
      <c r="U560" s="83"/>
      <c r="V560" s="84"/>
      <c r="W560" s="85"/>
      <c r="X560" s="86"/>
      <c r="Y560" s="86"/>
      <c r="Z560" s="86"/>
      <c r="AA560" s="86"/>
      <c r="AB560" s="87"/>
      <c r="AC560" s="88"/>
      <c r="AD560" s="65"/>
      <c r="AE560" s="65"/>
      <c r="AF560" s="65"/>
      <c r="AG560" s="65"/>
      <c r="AH560" s="17"/>
      <c r="AI560" s="17"/>
      <c r="AJ560" s="17"/>
      <c r="AK560" s="17"/>
      <c r="AL560" s="17"/>
      <c r="AM560" s="17"/>
      <c r="AN560" s="17"/>
      <c r="AO560" s="17"/>
      <c r="AP560" s="17"/>
      <c r="AQ560" s="17"/>
      <c r="AR560" s="17"/>
      <c r="AS560" s="17"/>
      <c r="AT560" s="17"/>
      <c r="AU560" s="17"/>
      <c r="AV560" s="17"/>
      <c r="AW560" s="17"/>
      <c r="AX560" s="17"/>
      <c r="AY560" s="17"/>
      <c r="AZ560" s="17"/>
      <c r="BA560" s="17"/>
      <c r="BB560" s="17"/>
      <c r="BC560" s="17"/>
      <c r="BD560" s="17"/>
      <c r="BE560" s="17"/>
      <c r="BF560" s="17"/>
      <c r="BG560" s="17"/>
      <c r="BH560" s="17"/>
      <c r="BI560" s="17"/>
      <c r="BJ560" s="17"/>
      <c r="BK560" s="17"/>
      <c r="BL560" s="17"/>
      <c r="BM560" s="17"/>
      <c r="BN560" s="17"/>
      <c r="BO560" s="17"/>
      <c r="BP560" s="17"/>
      <c r="BQ560" s="17"/>
      <c r="BR560" s="17"/>
      <c r="BS560" s="17"/>
      <c r="BT560" s="17"/>
      <c r="BU560" s="17"/>
      <c r="BV560" s="17"/>
      <c r="BW560" s="17"/>
      <c r="BX560" s="17"/>
      <c r="BY560" s="17"/>
      <c r="BZ560" s="17"/>
      <c r="CA560" s="17"/>
      <c r="CB560" s="17"/>
      <c r="CC560" s="17"/>
      <c r="CD560" s="17"/>
      <c r="CE560" s="17"/>
      <c r="CF560" s="17"/>
      <c r="CG560" s="17"/>
      <c r="CH560" s="17"/>
      <c r="CI560" s="17"/>
      <c r="CJ560" s="17"/>
      <c r="CK560" s="17"/>
      <c r="CL560" s="17"/>
      <c r="CM560" s="17"/>
      <c r="CN560" s="17"/>
      <c r="CO560" s="17"/>
      <c r="CP560" s="17"/>
      <c r="CQ560" s="17"/>
      <c r="CR560" s="17"/>
      <c r="CS560" s="17"/>
      <c r="CT560" s="17"/>
      <c r="CU560" s="17"/>
      <c r="CV560" s="17"/>
      <c r="CW560" s="17"/>
      <c r="CX560" s="17"/>
      <c r="CY560" s="17"/>
      <c r="CZ560" s="17"/>
      <c r="DA560" s="17"/>
      <c r="DB560" s="17"/>
      <c r="DC560" s="17"/>
      <c r="DD560" s="17"/>
      <c r="DE560" s="17"/>
      <c r="DF560" s="17"/>
      <c r="DG560" s="17"/>
      <c r="DH560" s="17"/>
      <c r="DI560" s="17"/>
      <c r="DJ560" s="17"/>
      <c r="DK560" s="17"/>
      <c r="DL560" s="17"/>
      <c r="DM560" s="17"/>
      <c r="DN560" s="17"/>
      <c r="DO560" s="17"/>
      <c r="DP560" s="17"/>
      <c r="DQ560" s="17"/>
      <c r="DR560" s="17"/>
      <c r="DS560" s="17"/>
      <c r="DT560" s="17"/>
      <c r="DU560" s="17"/>
      <c r="DV560" s="17"/>
      <c r="DW560" s="17"/>
      <c r="DX560" s="17"/>
      <c r="DY560" s="17"/>
      <c r="DZ560" s="17"/>
      <c r="EA560" s="17"/>
      <c r="EB560" s="17"/>
      <c r="EC560" s="17"/>
      <c r="ED560" s="17"/>
      <c r="EE560" s="17"/>
      <c r="EF560" s="17"/>
      <c r="EG560" s="17"/>
      <c r="EH560" s="17"/>
      <c r="EI560" s="17"/>
      <c r="EJ560" s="17"/>
      <c r="EK560" s="17"/>
      <c r="EL560" s="17"/>
      <c r="EM560" s="17"/>
      <c r="EN560" s="17"/>
      <c r="EO560" s="17"/>
      <c r="EP560" s="17"/>
      <c r="EQ560" s="17"/>
      <c r="ER560" s="17"/>
      <c r="ES560" s="17"/>
      <c r="ET560" s="17"/>
      <c r="EU560" s="17"/>
      <c r="EV560" s="17"/>
      <c r="EW560" s="17"/>
      <c r="EX560" s="17"/>
      <c r="EY560" s="17"/>
      <c r="EZ560" s="17"/>
      <c r="FA560" s="17"/>
      <c r="FB560" s="17"/>
      <c r="FC560" s="17"/>
      <c r="FD560" s="17"/>
      <c r="FE560" s="17"/>
      <c r="FF560" s="17"/>
      <c r="FG560" s="17"/>
      <c r="FH560" s="17"/>
      <c r="FI560" s="17"/>
      <c r="FJ560" s="17"/>
      <c r="FK560" s="17"/>
      <c r="FL560" s="17"/>
      <c r="FM560" s="17"/>
      <c r="FN560" s="17"/>
      <c r="FO560" s="17"/>
      <c r="FP560" s="17"/>
      <c r="FQ560" s="17"/>
      <c r="FR560" s="17"/>
      <c r="FS560" s="17"/>
      <c r="FT560" s="17"/>
      <c r="FU560" s="17"/>
      <c r="FV560" s="17"/>
      <c r="FW560" s="17"/>
      <c r="FX560" s="17"/>
      <c r="FY560" s="17"/>
      <c r="FZ560" s="17"/>
      <c r="GA560" s="17"/>
      <c r="GB560" s="17"/>
      <c r="GC560" s="17"/>
      <c r="GD560" s="17"/>
      <c r="GE560" s="17"/>
      <c r="GF560" s="17"/>
      <c r="GG560" s="17"/>
      <c r="GH560" s="17"/>
      <c r="GI560" s="17"/>
      <c r="GJ560" s="17"/>
      <c r="GK560" s="17"/>
      <c r="GL560" s="17"/>
      <c r="GM560" s="17"/>
      <c r="GN560" s="17"/>
    </row>
    <row r="561" spans="1:196" s="17" customFormat="1" x14ac:dyDescent="0.25">
      <c r="A561" s="114" t="str">
        <f>IF(F561&lt;&gt;"",1+MAX($A$7:A560),"")</f>
        <v/>
      </c>
      <c r="B561" s="66"/>
      <c r="C561" s="67"/>
      <c r="D561" s="67" t="s">
        <v>548</v>
      </c>
      <c r="E561" s="133" t="s">
        <v>549</v>
      </c>
      <c r="F561" s="68"/>
      <c r="G561" s="65"/>
      <c r="H561" s="68"/>
      <c r="I561" s="69"/>
      <c r="J561" s="70"/>
      <c r="K561" s="71"/>
      <c r="L561" s="71"/>
      <c r="M561" s="71"/>
      <c r="N561" s="41"/>
      <c r="O561" s="71"/>
      <c r="P561" s="71"/>
      <c r="Q561" s="72"/>
      <c r="R561" s="73"/>
      <c r="S561" s="65"/>
      <c r="T561" s="65"/>
      <c r="U561" s="65"/>
      <c r="V561" s="65"/>
      <c r="W561" s="65"/>
      <c r="X561" s="65"/>
      <c r="Y561" s="65"/>
      <c r="Z561" s="65"/>
      <c r="AA561" s="65"/>
      <c r="AB561" s="65"/>
      <c r="AC561" s="65"/>
      <c r="AD561" s="65"/>
      <c r="AE561" s="65"/>
      <c r="AF561" s="65"/>
      <c r="AG561" s="65"/>
    </row>
    <row r="562" spans="1:196" s="81" customFormat="1" x14ac:dyDescent="0.25">
      <c r="A562" s="114" t="str">
        <f>IF(F562&lt;&gt;"",1+MAX($A$7:A561),"")</f>
        <v/>
      </c>
      <c r="B562" s="177"/>
      <c r="C562" s="75"/>
      <c r="D562" s="75"/>
      <c r="E562" s="135" t="s">
        <v>550</v>
      </c>
      <c r="F562" s="68"/>
      <c r="G562" s="65"/>
      <c r="H562" s="68"/>
      <c r="I562" s="69"/>
      <c r="J562" s="70"/>
      <c r="K562" s="71"/>
      <c r="L562" s="71"/>
      <c r="M562" s="71"/>
      <c r="N562" s="41"/>
      <c r="O562" s="71"/>
      <c r="P562" s="71"/>
      <c r="Q562" s="72"/>
      <c r="R562" s="73"/>
      <c r="S562" s="65"/>
      <c r="T562" s="65"/>
      <c r="U562" s="65"/>
      <c r="V562" s="65"/>
      <c r="W562" s="65"/>
      <c r="X562" s="65"/>
      <c r="Y562" s="65"/>
      <c r="Z562" s="65"/>
      <c r="AA562" s="65"/>
      <c r="AB562" s="65"/>
      <c r="AC562" s="65"/>
      <c r="AD562" s="65"/>
      <c r="AE562" s="65"/>
      <c r="AF562" s="65"/>
      <c r="AG562" s="65"/>
      <c r="AH562" s="17"/>
      <c r="AI562" s="17"/>
      <c r="AJ562" s="17"/>
      <c r="AK562" s="17"/>
      <c r="AL562" s="17"/>
      <c r="AM562" s="17"/>
      <c r="AN562" s="17"/>
      <c r="AO562" s="17"/>
      <c r="AP562" s="17"/>
      <c r="AQ562" s="17"/>
      <c r="AR562" s="17"/>
      <c r="AS562" s="17"/>
      <c r="AT562" s="17"/>
      <c r="AU562" s="17"/>
      <c r="AV562" s="17"/>
      <c r="AW562" s="17"/>
      <c r="AX562" s="17"/>
      <c r="AY562" s="17"/>
      <c r="AZ562" s="17"/>
      <c r="BA562" s="17"/>
      <c r="BB562" s="17"/>
      <c r="BC562" s="17"/>
      <c r="BD562" s="17"/>
      <c r="BE562" s="17"/>
      <c r="BF562" s="17"/>
      <c r="BG562" s="17"/>
      <c r="BH562" s="17"/>
      <c r="BI562" s="17"/>
      <c r="BJ562" s="17"/>
      <c r="BK562" s="17"/>
      <c r="BL562" s="17"/>
      <c r="BM562" s="17"/>
      <c r="BN562" s="17"/>
      <c r="BO562" s="17"/>
      <c r="BP562" s="17"/>
      <c r="BQ562" s="17"/>
      <c r="BR562" s="17"/>
      <c r="BS562" s="17"/>
      <c r="BT562" s="17"/>
      <c r="BU562" s="17"/>
      <c r="BV562" s="17"/>
      <c r="BW562" s="17"/>
      <c r="BX562" s="17"/>
      <c r="BY562" s="17"/>
      <c r="BZ562" s="17"/>
      <c r="CA562" s="17"/>
      <c r="CB562" s="17"/>
      <c r="CC562" s="17"/>
      <c r="CD562" s="17"/>
      <c r="CE562" s="17"/>
      <c r="CF562" s="17"/>
      <c r="CG562" s="17"/>
      <c r="CH562" s="17"/>
      <c r="CI562" s="17"/>
      <c r="CJ562" s="17"/>
      <c r="CK562" s="17"/>
      <c r="CL562" s="17"/>
      <c r="CM562" s="17"/>
      <c r="CN562" s="17"/>
      <c r="CO562" s="17"/>
      <c r="CP562" s="17"/>
      <c r="CQ562" s="17"/>
      <c r="CR562" s="17"/>
      <c r="CS562" s="17"/>
      <c r="CT562" s="17"/>
      <c r="CU562" s="17"/>
      <c r="CV562" s="17"/>
      <c r="CW562" s="17"/>
      <c r="CX562" s="17"/>
      <c r="CY562" s="17"/>
      <c r="CZ562" s="17"/>
      <c r="DA562" s="17"/>
      <c r="DB562" s="17"/>
      <c r="DC562" s="17"/>
      <c r="DD562" s="17"/>
      <c r="DE562" s="17"/>
      <c r="DF562" s="17"/>
      <c r="DG562" s="17"/>
      <c r="DH562" s="17"/>
      <c r="DI562" s="17"/>
      <c r="DJ562" s="17"/>
      <c r="DK562" s="17"/>
      <c r="DL562" s="17"/>
      <c r="DM562" s="17"/>
      <c r="DN562" s="17"/>
      <c r="DO562" s="17"/>
      <c r="DP562" s="17"/>
      <c r="DQ562" s="17"/>
      <c r="DR562" s="17"/>
      <c r="DS562" s="17"/>
      <c r="DT562" s="17"/>
      <c r="DU562" s="17"/>
      <c r="DV562" s="17"/>
      <c r="DW562" s="17"/>
      <c r="DX562" s="17"/>
      <c r="DY562" s="17"/>
      <c r="DZ562" s="17"/>
      <c r="EA562" s="17"/>
      <c r="EB562" s="17"/>
      <c r="EC562" s="17"/>
      <c r="ED562" s="17"/>
      <c r="EE562" s="17"/>
      <c r="EF562" s="17"/>
      <c r="EG562" s="17"/>
      <c r="EH562" s="17"/>
      <c r="EI562" s="17"/>
      <c r="EJ562" s="17"/>
      <c r="EK562" s="17"/>
      <c r="EL562" s="17"/>
      <c r="EM562" s="17"/>
      <c r="EN562" s="17"/>
      <c r="EO562" s="17"/>
      <c r="EP562" s="17"/>
      <c r="EQ562" s="17"/>
      <c r="ER562" s="17"/>
      <c r="ES562" s="17"/>
      <c r="ET562" s="17"/>
      <c r="EU562" s="17"/>
      <c r="EV562" s="17"/>
      <c r="EW562" s="17"/>
      <c r="EX562" s="17"/>
      <c r="EY562" s="17"/>
      <c r="EZ562" s="17"/>
      <c r="FA562" s="17"/>
      <c r="FB562" s="17"/>
      <c r="FC562" s="17"/>
      <c r="FD562" s="17"/>
      <c r="FE562" s="17"/>
      <c r="FF562" s="17"/>
      <c r="FG562" s="17"/>
      <c r="FH562" s="17"/>
      <c r="FI562" s="17"/>
      <c r="FJ562" s="17"/>
      <c r="FK562" s="17"/>
      <c r="FL562" s="17"/>
      <c r="FM562" s="17"/>
      <c r="FN562" s="17"/>
      <c r="FO562" s="17"/>
      <c r="FP562" s="17"/>
      <c r="FQ562" s="17"/>
      <c r="FR562" s="17"/>
      <c r="FS562" s="17"/>
      <c r="FT562" s="17"/>
      <c r="FU562" s="17"/>
      <c r="FV562" s="17"/>
      <c r="FW562" s="17"/>
      <c r="FX562" s="17"/>
      <c r="FY562" s="17"/>
      <c r="FZ562" s="17"/>
      <c r="GA562" s="17"/>
      <c r="GB562" s="17"/>
      <c r="GC562" s="17"/>
      <c r="GD562" s="17"/>
      <c r="GE562" s="17"/>
      <c r="GF562" s="17"/>
      <c r="GG562" s="17"/>
      <c r="GH562" s="17"/>
      <c r="GI562" s="17"/>
      <c r="GJ562" s="17"/>
      <c r="GK562" s="17"/>
      <c r="GL562" s="17"/>
      <c r="GM562" s="17"/>
      <c r="GN562" s="17"/>
    </row>
    <row r="563" spans="1:196" s="81" customFormat="1" x14ac:dyDescent="0.25">
      <c r="A563" s="114">
        <f>IF(F563&lt;&gt;"",1+MAX($A$7:A562),"")</f>
        <v>439</v>
      </c>
      <c r="B563" s="238" t="s">
        <v>645</v>
      </c>
      <c r="C563" s="75"/>
      <c r="D563" s="75"/>
      <c r="E563" s="98" t="s">
        <v>551</v>
      </c>
      <c r="F563" s="68">
        <v>2</v>
      </c>
      <c r="G563" s="65"/>
      <c r="H563" s="68" t="s">
        <v>40</v>
      </c>
      <c r="I563" s="69">
        <v>0</v>
      </c>
      <c r="J563" s="70">
        <f t="shared" si="245"/>
        <v>2</v>
      </c>
      <c r="K563" s="71"/>
      <c r="L563" s="71">
        <f t="shared" si="246"/>
        <v>0</v>
      </c>
      <c r="M563" s="71"/>
      <c r="N563" s="41">
        <f t="shared" si="247"/>
        <v>0</v>
      </c>
      <c r="O563" s="71"/>
      <c r="P563" s="71">
        <f t="shared" si="248"/>
        <v>0</v>
      </c>
      <c r="Q563" s="72">
        <f t="shared" si="249"/>
        <v>0</v>
      </c>
      <c r="R563" s="73"/>
      <c r="S563" s="65"/>
      <c r="T563" s="65"/>
      <c r="U563" s="65"/>
      <c r="V563" s="65"/>
      <c r="W563" s="65"/>
      <c r="X563" s="65"/>
      <c r="Y563" s="65"/>
      <c r="Z563" s="65"/>
      <c r="AA563" s="65"/>
      <c r="AB563" s="65"/>
      <c r="AC563" s="65"/>
      <c r="AD563" s="65"/>
      <c r="AE563" s="65"/>
      <c r="AF563" s="65"/>
      <c r="AG563" s="65"/>
      <c r="AH563" s="17"/>
      <c r="AI563" s="17"/>
      <c r="AJ563" s="17"/>
      <c r="AK563" s="17"/>
      <c r="AL563" s="17"/>
      <c r="AM563" s="17"/>
      <c r="AN563" s="17"/>
      <c r="AO563" s="17"/>
      <c r="AP563" s="17"/>
      <c r="AQ563" s="17"/>
      <c r="AR563" s="17"/>
      <c r="AS563" s="17"/>
      <c r="AT563" s="17"/>
      <c r="AU563" s="17"/>
      <c r="AV563" s="17"/>
      <c r="AW563" s="17"/>
      <c r="AX563" s="17"/>
      <c r="AY563" s="17"/>
      <c r="AZ563" s="17"/>
      <c r="BA563" s="17"/>
      <c r="BB563" s="17"/>
      <c r="BC563" s="17"/>
      <c r="BD563" s="17"/>
      <c r="BE563" s="17"/>
      <c r="BF563" s="17"/>
      <c r="BG563" s="17"/>
      <c r="BH563" s="17"/>
      <c r="BI563" s="17"/>
      <c r="BJ563" s="17"/>
      <c r="BK563" s="17"/>
      <c r="BL563" s="17"/>
      <c r="BM563" s="17"/>
      <c r="BN563" s="17"/>
      <c r="BO563" s="17"/>
      <c r="BP563" s="17"/>
      <c r="BQ563" s="17"/>
      <c r="BR563" s="17"/>
      <c r="BS563" s="17"/>
      <c r="BT563" s="17"/>
      <c r="BU563" s="17"/>
      <c r="BV563" s="17"/>
      <c r="BW563" s="17"/>
      <c r="BX563" s="17"/>
      <c r="BY563" s="17"/>
      <c r="BZ563" s="17"/>
      <c r="CA563" s="17"/>
      <c r="CB563" s="17"/>
      <c r="CC563" s="17"/>
      <c r="CD563" s="17"/>
      <c r="CE563" s="17"/>
      <c r="CF563" s="17"/>
      <c r="CG563" s="17"/>
      <c r="CH563" s="17"/>
      <c r="CI563" s="17"/>
      <c r="CJ563" s="17"/>
      <c r="CK563" s="17"/>
      <c r="CL563" s="17"/>
      <c r="CM563" s="17"/>
      <c r="CN563" s="17"/>
      <c r="CO563" s="17"/>
      <c r="CP563" s="17"/>
      <c r="CQ563" s="17"/>
      <c r="CR563" s="17"/>
      <c r="CS563" s="17"/>
      <c r="CT563" s="17"/>
      <c r="CU563" s="17"/>
      <c r="CV563" s="17"/>
      <c r="CW563" s="17"/>
      <c r="CX563" s="17"/>
      <c r="CY563" s="17"/>
      <c r="CZ563" s="17"/>
      <c r="DA563" s="17"/>
      <c r="DB563" s="17"/>
      <c r="DC563" s="17"/>
      <c r="DD563" s="17"/>
      <c r="DE563" s="17"/>
      <c r="DF563" s="17"/>
      <c r="DG563" s="17"/>
      <c r="DH563" s="17"/>
      <c r="DI563" s="17"/>
      <c r="DJ563" s="17"/>
      <c r="DK563" s="17"/>
      <c r="DL563" s="17"/>
      <c r="DM563" s="17"/>
      <c r="DN563" s="17"/>
      <c r="DO563" s="17"/>
      <c r="DP563" s="17"/>
      <c r="DQ563" s="17"/>
      <c r="DR563" s="17"/>
      <c r="DS563" s="17"/>
      <c r="DT563" s="17"/>
      <c r="DU563" s="17"/>
      <c r="DV563" s="17"/>
      <c r="DW563" s="17"/>
      <c r="DX563" s="17"/>
      <c r="DY563" s="17"/>
      <c r="DZ563" s="17"/>
      <c r="EA563" s="17"/>
      <c r="EB563" s="17"/>
      <c r="EC563" s="17"/>
      <c r="ED563" s="17"/>
      <c r="EE563" s="17"/>
      <c r="EF563" s="17"/>
      <c r="EG563" s="17"/>
      <c r="EH563" s="17"/>
      <c r="EI563" s="17"/>
      <c r="EJ563" s="17"/>
      <c r="EK563" s="17"/>
      <c r="EL563" s="17"/>
      <c r="EM563" s="17"/>
      <c r="EN563" s="17"/>
      <c r="EO563" s="17"/>
      <c r="EP563" s="17"/>
      <c r="EQ563" s="17"/>
      <c r="ER563" s="17"/>
      <c r="ES563" s="17"/>
      <c r="ET563" s="17"/>
      <c r="EU563" s="17"/>
      <c r="EV563" s="17"/>
      <c r="EW563" s="17"/>
      <c r="EX563" s="17"/>
      <c r="EY563" s="17"/>
      <c r="EZ563" s="17"/>
      <c r="FA563" s="17"/>
      <c r="FB563" s="17"/>
      <c r="FC563" s="17"/>
      <c r="FD563" s="17"/>
      <c r="FE563" s="17"/>
      <c r="FF563" s="17"/>
      <c r="FG563" s="17"/>
      <c r="FH563" s="17"/>
      <c r="FI563" s="17"/>
      <c r="FJ563" s="17"/>
      <c r="FK563" s="17"/>
      <c r="FL563" s="17"/>
      <c r="FM563" s="17"/>
      <c r="FN563" s="17"/>
      <c r="FO563" s="17"/>
      <c r="FP563" s="17"/>
      <c r="FQ563" s="17"/>
      <c r="FR563" s="17"/>
      <c r="FS563" s="17"/>
      <c r="FT563" s="17"/>
      <c r="FU563" s="17"/>
      <c r="FV563" s="17"/>
      <c r="FW563" s="17"/>
      <c r="FX563" s="17"/>
      <c r="FY563" s="17"/>
      <c r="FZ563" s="17"/>
      <c r="GA563" s="17"/>
      <c r="GB563" s="17"/>
      <c r="GC563" s="17"/>
      <c r="GD563" s="17"/>
      <c r="GE563" s="17"/>
      <c r="GF563" s="17"/>
      <c r="GG563" s="17"/>
      <c r="GH563" s="17"/>
      <c r="GI563" s="17"/>
      <c r="GJ563" s="17"/>
      <c r="GK563" s="17"/>
      <c r="GL563" s="17"/>
      <c r="GM563" s="17"/>
      <c r="GN563" s="17"/>
    </row>
    <row r="564" spans="1:196" s="81" customFormat="1" x14ac:dyDescent="0.25">
      <c r="A564" s="114">
        <f>IF(F564&lt;&gt;"",1+MAX($A$7:A563),"")</f>
        <v>440</v>
      </c>
      <c r="B564" s="239"/>
      <c r="C564" s="75"/>
      <c r="D564" s="75"/>
      <c r="E564" s="98" t="s">
        <v>552</v>
      </c>
      <c r="F564" s="68">
        <v>2</v>
      </c>
      <c r="G564" s="83"/>
      <c r="H564" s="68" t="s">
        <v>40</v>
      </c>
      <c r="I564" s="69">
        <v>0</v>
      </c>
      <c r="J564" s="70">
        <f t="shared" si="245"/>
        <v>2</v>
      </c>
      <c r="K564" s="71"/>
      <c r="L564" s="71">
        <f t="shared" si="246"/>
        <v>0</v>
      </c>
      <c r="M564" s="71"/>
      <c r="N564" s="41">
        <f t="shared" si="247"/>
        <v>0</v>
      </c>
      <c r="O564" s="71"/>
      <c r="P564" s="71">
        <f t="shared" si="248"/>
        <v>0</v>
      </c>
      <c r="Q564" s="72">
        <f t="shared" si="249"/>
        <v>0</v>
      </c>
      <c r="R564" s="73"/>
      <c r="S564" s="82"/>
      <c r="T564" s="83"/>
      <c r="U564" s="83"/>
      <c r="V564" s="84"/>
      <c r="W564" s="85"/>
      <c r="X564" s="86"/>
      <c r="Y564" s="86"/>
      <c r="Z564" s="86"/>
      <c r="AA564" s="86"/>
      <c r="AB564" s="87"/>
      <c r="AC564" s="88"/>
      <c r="AD564" s="65"/>
      <c r="AE564" s="65"/>
      <c r="AF564" s="65"/>
      <c r="AG564" s="65"/>
      <c r="AH564" s="17"/>
      <c r="AI564" s="17"/>
      <c r="AJ564" s="17"/>
      <c r="AK564" s="17"/>
      <c r="AL564" s="17"/>
      <c r="AM564" s="17"/>
      <c r="AN564" s="17"/>
      <c r="AO564" s="17"/>
      <c r="AP564" s="17"/>
      <c r="AQ564" s="17"/>
      <c r="AR564" s="17"/>
      <c r="AS564" s="17"/>
      <c r="AT564" s="17"/>
      <c r="AU564" s="17"/>
      <c r="AV564" s="17"/>
      <c r="AW564" s="17"/>
      <c r="AX564" s="17"/>
      <c r="AY564" s="17"/>
      <c r="AZ564" s="17"/>
      <c r="BA564" s="17"/>
      <c r="BB564" s="17"/>
      <c r="BC564" s="17"/>
      <c r="BD564" s="17"/>
      <c r="BE564" s="17"/>
      <c r="BF564" s="17"/>
      <c r="BG564" s="17"/>
      <c r="BH564" s="17"/>
      <c r="BI564" s="17"/>
      <c r="BJ564" s="17"/>
      <c r="BK564" s="17"/>
      <c r="BL564" s="17"/>
      <c r="BM564" s="17"/>
      <c r="BN564" s="17"/>
      <c r="BO564" s="17"/>
      <c r="BP564" s="17"/>
      <c r="BQ564" s="17"/>
      <c r="BR564" s="17"/>
      <c r="BS564" s="17"/>
      <c r="BT564" s="17"/>
      <c r="BU564" s="17"/>
      <c r="BV564" s="17"/>
      <c r="BW564" s="17"/>
      <c r="BX564" s="17"/>
      <c r="BY564" s="17"/>
      <c r="BZ564" s="17"/>
      <c r="CA564" s="17"/>
      <c r="CB564" s="17"/>
      <c r="CC564" s="17"/>
      <c r="CD564" s="17"/>
      <c r="CE564" s="17"/>
      <c r="CF564" s="17"/>
      <c r="CG564" s="17"/>
      <c r="CH564" s="17"/>
      <c r="CI564" s="17"/>
      <c r="CJ564" s="17"/>
      <c r="CK564" s="17"/>
      <c r="CL564" s="17"/>
      <c r="CM564" s="17"/>
      <c r="CN564" s="17"/>
      <c r="CO564" s="17"/>
      <c r="CP564" s="17"/>
      <c r="CQ564" s="17"/>
      <c r="CR564" s="17"/>
      <c r="CS564" s="17"/>
      <c r="CT564" s="17"/>
      <c r="CU564" s="17"/>
      <c r="CV564" s="17"/>
      <c r="CW564" s="17"/>
      <c r="CX564" s="17"/>
      <c r="CY564" s="17"/>
      <c r="CZ564" s="17"/>
      <c r="DA564" s="17"/>
      <c r="DB564" s="17"/>
      <c r="DC564" s="17"/>
      <c r="DD564" s="17"/>
      <c r="DE564" s="17"/>
      <c r="DF564" s="17"/>
      <c r="DG564" s="17"/>
      <c r="DH564" s="17"/>
      <c r="DI564" s="17"/>
      <c r="DJ564" s="17"/>
      <c r="DK564" s="17"/>
      <c r="DL564" s="17"/>
      <c r="DM564" s="17"/>
      <c r="DN564" s="17"/>
      <c r="DO564" s="17"/>
      <c r="DP564" s="17"/>
      <c r="DQ564" s="17"/>
      <c r="DR564" s="17"/>
      <c r="DS564" s="17"/>
      <c r="DT564" s="17"/>
      <c r="DU564" s="17"/>
      <c r="DV564" s="17"/>
      <c r="DW564" s="17"/>
      <c r="DX564" s="17"/>
      <c r="DY564" s="17"/>
      <c r="DZ564" s="17"/>
      <c r="EA564" s="17"/>
      <c r="EB564" s="17"/>
      <c r="EC564" s="17"/>
      <c r="ED564" s="17"/>
      <c r="EE564" s="17"/>
      <c r="EF564" s="17"/>
      <c r="EG564" s="17"/>
      <c r="EH564" s="17"/>
      <c r="EI564" s="17"/>
      <c r="EJ564" s="17"/>
      <c r="EK564" s="17"/>
      <c r="EL564" s="17"/>
      <c r="EM564" s="17"/>
      <c r="EN564" s="17"/>
      <c r="EO564" s="17"/>
      <c r="EP564" s="17"/>
      <c r="EQ564" s="17"/>
      <c r="ER564" s="17"/>
      <c r="ES564" s="17"/>
      <c r="ET564" s="17"/>
      <c r="EU564" s="17"/>
      <c r="EV564" s="17"/>
      <c r="EW564" s="17"/>
      <c r="EX564" s="17"/>
      <c r="EY564" s="17"/>
      <c r="EZ564" s="17"/>
      <c r="FA564" s="17"/>
      <c r="FB564" s="17"/>
      <c r="FC564" s="17"/>
      <c r="FD564" s="17"/>
      <c r="FE564" s="17"/>
      <c r="FF564" s="17"/>
      <c r="FG564" s="17"/>
      <c r="FH564" s="17"/>
      <c r="FI564" s="17"/>
      <c r="FJ564" s="17"/>
      <c r="FK564" s="17"/>
      <c r="FL564" s="17"/>
      <c r="FM564" s="17"/>
      <c r="FN564" s="17"/>
      <c r="FO564" s="17"/>
      <c r="FP564" s="17"/>
      <c r="FQ564" s="17"/>
      <c r="FR564" s="17"/>
      <c r="FS564" s="17"/>
      <c r="FT564" s="17"/>
      <c r="FU564" s="17"/>
      <c r="FV564" s="17"/>
      <c r="FW564" s="17"/>
      <c r="FX564" s="17"/>
      <c r="FY564" s="17"/>
      <c r="FZ564" s="17"/>
      <c r="GA564" s="17"/>
      <c r="GB564" s="17"/>
      <c r="GC564" s="17"/>
      <c r="GD564" s="17"/>
      <c r="GE564" s="17"/>
      <c r="GF564" s="17"/>
      <c r="GG564" s="17"/>
      <c r="GH564" s="17"/>
      <c r="GI564" s="17"/>
      <c r="GJ564" s="17"/>
      <c r="GK564" s="17"/>
      <c r="GL564" s="17"/>
      <c r="GM564" s="17"/>
      <c r="GN564" s="17"/>
    </row>
    <row r="565" spans="1:196" s="17" customFormat="1" x14ac:dyDescent="0.25">
      <c r="A565" s="114">
        <f>IF(F565&lt;&gt;"",1+MAX($A$7:A564),"")</f>
        <v>441</v>
      </c>
      <c r="B565" s="239"/>
      <c r="C565" s="67"/>
      <c r="D565" s="67"/>
      <c r="E565" s="98" t="s">
        <v>553</v>
      </c>
      <c r="F565" s="68">
        <v>3</v>
      </c>
      <c r="G565" s="65"/>
      <c r="H565" s="68" t="s">
        <v>40</v>
      </c>
      <c r="I565" s="69">
        <v>0</v>
      </c>
      <c r="J565" s="70">
        <f t="shared" si="245"/>
        <v>3</v>
      </c>
      <c r="K565" s="71"/>
      <c r="L565" s="71">
        <f t="shared" si="246"/>
        <v>0</v>
      </c>
      <c r="M565" s="71"/>
      <c r="N565" s="41">
        <f t="shared" si="247"/>
        <v>0</v>
      </c>
      <c r="O565" s="71"/>
      <c r="P565" s="71">
        <f t="shared" si="248"/>
        <v>0</v>
      </c>
      <c r="Q565" s="72">
        <f t="shared" si="249"/>
        <v>0</v>
      </c>
      <c r="R565" s="73"/>
      <c r="S565" s="65"/>
      <c r="T565" s="65"/>
      <c r="U565" s="65"/>
      <c r="V565" s="65"/>
      <c r="W565" s="65"/>
      <c r="X565" s="65"/>
      <c r="Y565" s="65"/>
      <c r="Z565" s="65"/>
      <c r="AA565" s="65"/>
      <c r="AB565" s="65"/>
      <c r="AC565" s="65"/>
      <c r="AD565" s="65"/>
      <c r="AE565" s="65"/>
      <c r="AF565" s="65"/>
      <c r="AG565" s="65"/>
    </row>
    <row r="566" spans="1:196" s="81" customFormat="1" x14ac:dyDescent="0.25">
      <c r="A566" s="114">
        <f>IF(F566&lt;&gt;"",1+MAX($A$7:A565),"")</f>
        <v>442</v>
      </c>
      <c r="B566" s="239"/>
      <c r="C566" s="75"/>
      <c r="D566" s="75"/>
      <c r="E566" s="98" t="s">
        <v>554</v>
      </c>
      <c r="F566" s="68">
        <v>26</v>
      </c>
      <c r="G566" s="65"/>
      <c r="H566" s="68" t="s">
        <v>40</v>
      </c>
      <c r="I566" s="69">
        <v>0</v>
      </c>
      <c r="J566" s="70">
        <f t="shared" si="245"/>
        <v>26</v>
      </c>
      <c r="K566" s="71"/>
      <c r="L566" s="71">
        <f t="shared" si="246"/>
        <v>0</v>
      </c>
      <c r="M566" s="71"/>
      <c r="N566" s="41">
        <f t="shared" si="247"/>
        <v>0</v>
      </c>
      <c r="O566" s="71"/>
      <c r="P566" s="71">
        <f t="shared" si="248"/>
        <v>0</v>
      </c>
      <c r="Q566" s="72">
        <f t="shared" si="249"/>
        <v>0</v>
      </c>
      <c r="R566" s="73"/>
      <c r="S566" s="65"/>
      <c r="T566" s="65"/>
      <c r="U566" s="65"/>
      <c r="V566" s="65"/>
      <c r="W566" s="65"/>
      <c r="X566" s="65"/>
      <c r="Y566" s="65"/>
      <c r="Z566" s="65"/>
      <c r="AA566" s="65"/>
      <c r="AB566" s="65"/>
      <c r="AC566" s="65"/>
      <c r="AD566" s="65"/>
      <c r="AE566" s="65"/>
      <c r="AF566" s="65"/>
      <c r="AG566" s="65"/>
      <c r="AH566" s="17"/>
      <c r="AI566" s="17"/>
      <c r="AJ566" s="17"/>
      <c r="AK566" s="17"/>
      <c r="AL566" s="17"/>
      <c r="AM566" s="17"/>
      <c r="AN566" s="17"/>
      <c r="AO566" s="17"/>
      <c r="AP566" s="17"/>
      <c r="AQ566" s="17"/>
      <c r="AR566" s="17"/>
      <c r="AS566" s="17"/>
      <c r="AT566" s="17"/>
      <c r="AU566" s="17"/>
      <c r="AV566" s="17"/>
      <c r="AW566" s="17"/>
      <c r="AX566" s="17"/>
      <c r="AY566" s="17"/>
      <c r="AZ566" s="17"/>
      <c r="BA566" s="17"/>
      <c r="BB566" s="17"/>
      <c r="BC566" s="17"/>
      <c r="BD566" s="17"/>
      <c r="BE566" s="17"/>
      <c r="BF566" s="17"/>
      <c r="BG566" s="17"/>
      <c r="BH566" s="17"/>
      <c r="BI566" s="17"/>
      <c r="BJ566" s="17"/>
      <c r="BK566" s="17"/>
      <c r="BL566" s="17"/>
      <c r="BM566" s="17"/>
      <c r="BN566" s="17"/>
      <c r="BO566" s="17"/>
      <c r="BP566" s="17"/>
      <c r="BQ566" s="17"/>
      <c r="BR566" s="17"/>
      <c r="BS566" s="17"/>
      <c r="BT566" s="17"/>
      <c r="BU566" s="17"/>
      <c r="BV566" s="17"/>
      <c r="BW566" s="17"/>
      <c r="BX566" s="17"/>
      <c r="BY566" s="17"/>
      <c r="BZ566" s="17"/>
      <c r="CA566" s="17"/>
      <c r="CB566" s="17"/>
      <c r="CC566" s="17"/>
      <c r="CD566" s="17"/>
      <c r="CE566" s="17"/>
      <c r="CF566" s="17"/>
      <c r="CG566" s="17"/>
      <c r="CH566" s="17"/>
      <c r="CI566" s="17"/>
      <c r="CJ566" s="17"/>
      <c r="CK566" s="17"/>
      <c r="CL566" s="17"/>
      <c r="CM566" s="17"/>
      <c r="CN566" s="17"/>
      <c r="CO566" s="17"/>
      <c r="CP566" s="17"/>
      <c r="CQ566" s="17"/>
      <c r="CR566" s="17"/>
      <c r="CS566" s="17"/>
      <c r="CT566" s="17"/>
      <c r="CU566" s="17"/>
      <c r="CV566" s="17"/>
      <c r="CW566" s="17"/>
      <c r="CX566" s="17"/>
      <c r="CY566" s="17"/>
      <c r="CZ566" s="17"/>
      <c r="DA566" s="17"/>
      <c r="DB566" s="17"/>
      <c r="DC566" s="17"/>
      <c r="DD566" s="17"/>
      <c r="DE566" s="17"/>
      <c r="DF566" s="17"/>
      <c r="DG566" s="17"/>
      <c r="DH566" s="17"/>
      <c r="DI566" s="17"/>
      <c r="DJ566" s="17"/>
      <c r="DK566" s="17"/>
      <c r="DL566" s="17"/>
      <c r="DM566" s="17"/>
      <c r="DN566" s="17"/>
      <c r="DO566" s="17"/>
      <c r="DP566" s="17"/>
      <c r="DQ566" s="17"/>
      <c r="DR566" s="17"/>
      <c r="DS566" s="17"/>
      <c r="DT566" s="17"/>
      <c r="DU566" s="17"/>
      <c r="DV566" s="17"/>
      <c r="DW566" s="17"/>
      <c r="DX566" s="17"/>
      <c r="DY566" s="17"/>
      <c r="DZ566" s="17"/>
      <c r="EA566" s="17"/>
      <c r="EB566" s="17"/>
      <c r="EC566" s="17"/>
      <c r="ED566" s="17"/>
      <c r="EE566" s="17"/>
      <c r="EF566" s="17"/>
      <c r="EG566" s="17"/>
      <c r="EH566" s="17"/>
      <c r="EI566" s="17"/>
      <c r="EJ566" s="17"/>
      <c r="EK566" s="17"/>
      <c r="EL566" s="17"/>
      <c r="EM566" s="17"/>
      <c r="EN566" s="17"/>
      <c r="EO566" s="17"/>
      <c r="EP566" s="17"/>
      <c r="EQ566" s="17"/>
      <c r="ER566" s="17"/>
      <c r="ES566" s="17"/>
      <c r="ET566" s="17"/>
      <c r="EU566" s="17"/>
      <c r="EV566" s="17"/>
      <c r="EW566" s="17"/>
      <c r="EX566" s="17"/>
      <c r="EY566" s="17"/>
      <c r="EZ566" s="17"/>
      <c r="FA566" s="17"/>
      <c r="FB566" s="17"/>
      <c r="FC566" s="17"/>
      <c r="FD566" s="17"/>
      <c r="FE566" s="17"/>
      <c r="FF566" s="17"/>
      <c r="FG566" s="17"/>
      <c r="FH566" s="17"/>
      <c r="FI566" s="17"/>
      <c r="FJ566" s="17"/>
      <c r="FK566" s="17"/>
      <c r="FL566" s="17"/>
      <c r="FM566" s="17"/>
      <c r="FN566" s="17"/>
      <c r="FO566" s="17"/>
      <c r="FP566" s="17"/>
      <c r="FQ566" s="17"/>
      <c r="FR566" s="17"/>
      <c r="FS566" s="17"/>
      <c r="FT566" s="17"/>
      <c r="FU566" s="17"/>
      <c r="FV566" s="17"/>
      <c r="FW566" s="17"/>
      <c r="FX566" s="17"/>
      <c r="FY566" s="17"/>
      <c r="FZ566" s="17"/>
      <c r="GA566" s="17"/>
      <c r="GB566" s="17"/>
      <c r="GC566" s="17"/>
      <c r="GD566" s="17"/>
      <c r="GE566" s="17"/>
      <c r="GF566" s="17"/>
      <c r="GG566" s="17"/>
      <c r="GH566" s="17"/>
      <c r="GI566" s="17"/>
      <c r="GJ566" s="17"/>
      <c r="GK566" s="17"/>
      <c r="GL566" s="17"/>
      <c r="GM566" s="17"/>
      <c r="GN566" s="17"/>
    </row>
    <row r="567" spans="1:196" s="81" customFormat="1" x14ac:dyDescent="0.25">
      <c r="A567" s="114">
        <f>IF(F567&lt;&gt;"",1+MAX($A$7:A566),"")</f>
        <v>443</v>
      </c>
      <c r="B567" s="239"/>
      <c r="C567" s="75"/>
      <c r="D567" s="75"/>
      <c r="E567" s="98" t="s">
        <v>555</v>
      </c>
      <c r="F567" s="68">
        <v>4</v>
      </c>
      <c r="G567" s="65"/>
      <c r="H567" s="68" t="s">
        <v>40</v>
      </c>
      <c r="I567" s="69">
        <v>0</v>
      </c>
      <c r="J567" s="70">
        <f t="shared" si="245"/>
        <v>4</v>
      </c>
      <c r="K567" s="71"/>
      <c r="L567" s="71">
        <f t="shared" si="246"/>
        <v>0</v>
      </c>
      <c r="M567" s="71"/>
      <c r="N567" s="41">
        <f t="shared" si="247"/>
        <v>0</v>
      </c>
      <c r="O567" s="71"/>
      <c r="P567" s="71">
        <f t="shared" si="248"/>
        <v>0</v>
      </c>
      <c r="Q567" s="72">
        <f t="shared" si="249"/>
        <v>0</v>
      </c>
      <c r="R567" s="73"/>
      <c r="S567" s="65"/>
      <c r="T567" s="65"/>
      <c r="U567" s="65"/>
      <c r="V567" s="65"/>
      <c r="W567" s="65"/>
      <c r="X567" s="65"/>
      <c r="Y567" s="65"/>
      <c r="Z567" s="65"/>
      <c r="AA567" s="65"/>
      <c r="AB567" s="65"/>
      <c r="AC567" s="65"/>
      <c r="AD567" s="65"/>
      <c r="AE567" s="65"/>
      <c r="AF567" s="65"/>
      <c r="AG567" s="65"/>
      <c r="AH567" s="17"/>
      <c r="AI567" s="17"/>
      <c r="AJ567" s="17"/>
      <c r="AK567" s="17"/>
      <c r="AL567" s="17"/>
      <c r="AM567" s="17"/>
      <c r="AN567" s="17"/>
      <c r="AO567" s="17"/>
      <c r="AP567" s="17"/>
      <c r="AQ567" s="17"/>
      <c r="AR567" s="17"/>
      <c r="AS567" s="17"/>
      <c r="AT567" s="17"/>
      <c r="AU567" s="17"/>
      <c r="AV567" s="17"/>
      <c r="AW567" s="17"/>
      <c r="AX567" s="17"/>
      <c r="AY567" s="17"/>
      <c r="AZ567" s="17"/>
      <c r="BA567" s="17"/>
      <c r="BB567" s="17"/>
      <c r="BC567" s="17"/>
      <c r="BD567" s="17"/>
      <c r="BE567" s="17"/>
      <c r="BF567" s="17"/>
      <c r="BG567" s="17"/>
      <c r="BH567" s="17"/>
      <c r="BI567" s="17"/>
      <c r="BJ567" s="17"/>
      <c r="BK567" s="17"/>
      <c r="BL567" s="17"/>
      <c r="BM567" s="17"/>
      <c r="BN567" s="17"/>
      <c r="BO567" s="17"/>
      <c r="BP567" s="17"/>
      <c r="BQ567" s="17"/>
      <c r="BR567" s="17"/>
      <c r="BS567" s="17"/>
      <c r="BT567" s="17"/>
      <c r="BU567" s="17"/>
      <c r="BV567" s="17"/>
      <c r="BW567" s="17"/>
      <c r="BX567" s="17"/>
      <c r="BY567" s="17"/>
      <c r="BZ567" s="17"/>
      <c r="CA567" s="17"/>
      <c r="CB567" s="17"/>
      <c r="CC567" s="17"/>
      <c r="CD567" s="17"/>
      <c r="CE567" s="17"/>
      <c r="CF567" s="17"/>
      <c r="CG567" s="17"/>
      <c r="CH567" s="17"/>
      <c r="CI567" s="17"/>
      <c r="CJ567" s="17"/>
      <c r="CK567" s="17"/>
      <c r="CL567" s="17"/>
      <c r="CM567" s="17"/>
      <c r="CN567" s="17"/>
      <c r="CO567" s="17"/>
      <c r="CP567" s="17"/>
      <c r="CQ567" s="17"/>
      <c r="CR567" s="17"/>
      <c r="CS567" s="17"/>
      <c r="CT567" s="17"/>
      <c r="CU567" s="17"/>
      <c r="CV567" s="17"/>
      <c r="CW567" s="17"/>
      <c r="CX567" s="17"/>
      <c r="CY567" s="17"/>
      <c r="CZ567" s="17"/>
      <c r="DA567" s="17"/>
      <c r="DB567" s="17"/>
      <c r="DC567" s="17"/>
      <c r="DD567" s="17"/>
      <c r="DE567" s="17"/>
      <c r="DF567" s="17"/>
      <c r="DG567" s="17"/>
      <c r="DH567" s="17"/>
      <c r="DI567" s="17"/>
      <c r="DJ567" s="17"/>
      <c r="DK567" s="17"/>
      <c r="DL567" s="17"/>
      <c r="DM567" s="17"/>
      <c r="DN567" s="17"/>
      <c r="DO567" s="17"/>
      <c r="DP567" s="17"/>
      <c r="DQ567" s="17"/>
      <c r="DR567" s="17"/>
      <c r="DS567" s="17"/>
      <c r="DT567" s="17"/>
      <c r="DU567" s="17"/>
      <c r="DV567" s="17"/>
      <c r="DW567" s="17"/>
      <c r="DX567" s="17"/>
      <c r="DY567" s="17"/>
      <c r="DZ567" s="17"/>
      <c r="EA567" s="17"/>
      <c r="EB567" s="17"/>
      <c r="EC567" s="17"/>
      <c r="ED567" s="17"/>
      <c r="EE567" s="17"/>
      <c r="EF567" s="17"/>
      <c r="EG567" s="17"/>
      <c r="EH567" s="17"/>
      <c r="EI567" s="17"/>
      <c r="EJ567" s="17"/>
      <c r="EK567" s="17"/>
      <c r="EL567" s="17"/>
      <c r="EM567" s="17"/>
      <c r="EN567" s="17"/>
      <c r="EO567" s="17"/>
      <c r="EP567" s="17"/>
      <c r="EQ567" s="17"/>
      <c r="ER567" s="17"/>
      <c r="ES567" s="17"/>
      <c r="ET567" s="17"/>
      <c r="EU567" s="17"/>
      <c r="EV567" s="17"/>
      <c r="EW567" s="17"/>
      <c r="EX567" s="17"/>
      <c r="EY567" s="17"/>
      <c r="EZ567" s="17"/>
      <c r="FA567" s="17"/>
      <c r="FB567" s="17"/>
      <c r="FC567" s="17"/>
      <c r="FD567" s="17"/>
      <c r="FE567" s="17"/>
      <c r="FF567" s="17"/>
      <c r="FG567" s="17"/>
      <c r="FH567" s="17"/>
      <c r="FI567" s="17"/>
      <c r="FJ567" s="17"/>
      <c r="FK567" s="17"/>
      <c r="FL567" s="17"/>
      <c r="FM567" s="17"/>
      <c r="FN567" s="17"/>
      <c r="FO567" s="17"/>
      <c r="FP567" s="17"/>
      <c r="FQ567" s="17"/>
      <c r="FR567" s="17"/>
      <c r="FS567" s="17"/>
      <c r="FT567" s="17"/>
      <c r="FU567" s="17"/>
      <c r="FV567" s="17"/>
      <c r="FW567" s="17"/>
      <c r="FX567" s="17"/>
      <c r="FY567" s="17"/>
      <c r="FZ567" s="17"/>
      <c r="GA567" s="17"/>
      <c r="GB567" s="17"/>
      <c r="GC567" s="17"/>
      <c r="GD567" s="17"/>
      <c r="GE567" s="17"/>
      <c r="GF567" s="17"/>
      <c r="GG567" s="17"/>
      <c r="GH567" s="17"/>
      <c r="GI567" s="17"/>
      <c r="GJ567" s="17"/>
      <c r="GK567" s="17"/>
      <c r="GL567" s="17"/>
      <c r="GM567" s="17"/>
      <c r="GN567" s="17"/>
    </row>
    <row r="568" spans="1:196" s="81" customFormat="1" x14ac:dyDescent="0.25">
      <c r="A568" s="114">
        <f>IF(F568&lt;&gt;"",1+MAX($A$7:A567),"")</f>
        <v>444</v>
      </c>
      <c r="B568" s="239"/>
      <c r="C568" s="75"/>
      <c r="D568" s="75"/>
      <c r="E568" s="98" t="s">
        <v>556</v>
      </c>
      <c r="F568" s="68">
        <v>29</v>
      </c>
      <c r="G568" s="83"/>
      <c r="H568" s="68" t="s">
        <v>40</v>
      </c>
      <c r="I568" s="69">
        <v>0</v>
      </c>
      <c r="J568" s="70">
        <f t="shared" si="245"/>
        <v>29</v>
      </c>
      <c r="K568" s="71"/>
      <c r="L568" s="71">
        <f t="shared" si="246"/>
        <v>0</v>
      </c>
      <c r="M568" s="71"/>
      <c r="N568" s="41">
        <f t="shared" si="247"/>
        <v>0</v>
      </c>
      <c r="O568" s="71"/>
      <c r="P568" s="71">
        <f t="shared" si="248"/>
        <v>0</v>
      </c>
      <c r="Q568" s="72">
        <f t="shared" si="249"/>
        <v>0</v>
      </c>
      <c r="R568" s="73"/>
      <c r="S568" s="82"/>
      <c r="T568" s="83"/>
      <c r="U568" s="83"/>
      <c r="V568" s="84"/>
      <c r="W568" s="85"/>
      <c r="X568" s="86"/>
      <c r="Y568" s="86"/>
      <c r="Z568" s="86"/>
      <c r="AA568" s="86"/>
      <c r="AB568" s="87"/>
      <c r="AC568" s="88"/>
      <c r="AD568" s="65"/>
      <c r="AE568" s="65"/>
      <c r="AF568" s="65"/>
      <c r="AG568" s="65"/>
      <c r="AH568" s="17"/>
      <c r="AI568" s="17"/>
      <c r="AJ568" s="17"/>
      <c r="AK568" s="17"/>
      <c r="AL568" s="17"/>
      <c r="AM568" s="17"/>
      <c r="AN568" s="17"/>
      <c r="AO568" s="17"/>
      <c r="AP568" s="17"/>
      <c r="AQ568" s="17"/>
      <c r="AR568" s="17"/>
      <c r="AS568" s="17"/>
      <c r="AT568" s="17"/>
      <c r="AU568" s="17"/>
      <c r="AV568" s="17"/>
      <c r="AW568" s="17"/>
      <c r="AX568" s="17"/>
      <c r="AY568" s="17"/>
      <c r="AZ568" s="17"/>
      <c r="BA568" s="17"/>
      <c r="BB568" s="17"/>
      <c r="BC568" s="17"/>
      <c r="BD568" s="17"/>
      <c r="BE568" s="17"/>
      <c r="BF568" s="17"/>
      <c r="BG568" s="17"/>
      <c r="BH568" s="17"/>
      <c r="BI568" s="17"/>
      <c r="BJ568" s="17"/>
      <c r="BK568" s="17"/>
      <c r="BL568" s="17"/>
      <c r="BM568" s="17"/>
      <c r="BN568" s="17"/>
      <c r="BO568" s="17"/>
      <c r="BP568" s="17"/>
      <c r="BQ568" s="17"/>
      <c r="BR568" s="17"/>
      <c r="BS568" s="17"/>
      <c r="BT568" s="17"/>
      <c r="BU568" s="17"/>
      <c r="BV568" s="17"/>
      <c r="BW568" s="17"/>
      <c r="BX568" s="17"/>
      <c r="BY568" s="17"/>
      <c r="BZ568" s="17"/>
      <c r="CA568" s="17"/>
      <c r="CB568" s="17"/>
      <c r="CC568" s="17"/>
      <c r="CD568" s="17"/>
      <c r="CE568" s="17"/>
      <c r="CF568" s="17"/>
      <c r="CG568" s="17"/>
      <c r="CH568" s="17"/>
      <c r="CI568" s="17"/>
      <c r="CJ568" s="17"/>
      <c r="CK568" s="17"/>
      <c r="CL568" s="17"/>
      <c r="CM568" s="17"/>
      <c r="CN568" s="17"/>
      <c r="CO568" s="17"/>
      <c r="CP568" s="17"/>
      <c r="CQ568" s="17"/>
      <c r="CR568" s="17"/>
      <c r="CS568" s="17"/>
      <c r="CT568" s="17"/>
      <c r="CU568" s="17"/>
      <c r="CV568" s="17"/>
      <c r="CW568" s="17"/>
      <c r="CX568" s="17"/>
      <c r="CY568" s="17"/>
      <c r="CZ568" s="17"/>
      <c r="DA568" s="17"/>
      <c r="DB568" s="17"/>
      <c r="DC568" s="17"/>
      <c r="DD568" s="17"/>
      <c r="DE568" s="17"/>
      <c r="DF568" s="17"/>
      <c r="DG568" s="17"/>
      <c r="DH568" s="17"/>
      <c r="DI568" s="17"/>
      <c r="DJ568" s="17"/>
      <c r="DK568" s="17"/>
      <c r="DL568" s="17"/>
      <c r="DM568" s="17"/>
      <c r="DN568" s="17"/>
      <c r="DO568" s="17"/>
      <c r="DP568" s="17"/>
      <c r="DQ568" s="17"/>
      <c r="DR568" s="17"/>
      <c r="DS568" s="17"/>
      <c r="DT568" s="17"/>
      <c r="DU568" s="17"/>
      <c r="DV568" s="17"/>
      <c r="DW568" s="17"/>
      <c r="DX568" s="17"/>
      <c r="DY568" s="17"/>
      <c r="DZ568" s="17"/>
      <c r="EA568" s="17"/>
      <c r="EB568" s="17"/>
      <c r="EC568" s="17"/>
      <c r="ED568" s="17"/>
      <c r="EE568" s="17"/>
      <c r="EF568" s="17"/>
      <c r="EG568" s="17"/>
      <c r="EH568" s="17"/>
      <c r="EI568" s="17"/>
      <c r="EJ568" s="17"/>
      <c r="EK568" s="17"/>
      <c r="EL568" s="17"/>
      <c r="EM568" s="17"/>
      <c r="EN568" s="17"/>
      <c r="EO568" s="17"/>
      <c r="EP568" s="17"/>
      <c r="EQ568" s="17"/>
      <c r="ER568" s="17"/>
      <c r="ES568" s="17"/>
      <c r="ET568" s="17"/>
      <c r="EU568" s="17"/>
      <c r="EV568" s="17"/>
      <c r="EW568" s="17"/>
      <c r="EX568" s="17"/>
      <c r="EY568" s="17"/>
      <c r="EZ568" s="17"/>
      <c r="FA568" s="17"/>
      <c r="FB568" s="17"/>
      <c r="FC568" s="17"/>
      <c r="FD568" s="17"/>
      <c r="FE568" s="17"/>
      <c r="FF568" s="17"/>
      <c r="FG568" s="17"/>
      <c r="FH568" s="17"/>
      <c r="FI568" s="17"/>
      <c r="FJ568" s="17"/>
      <c r="FK568" s="17"/>
      <c r="FL568" s="17"/>
      <c r="FM568" s="17"/>
      <c r="FN568" s="17"/>
      <c r="FO568" s="17"/>
      <c r="FP568" s="17"/>
      <c r="FQ568" s="17"/>
      <c r="FR568" s="17"/>
      <c r="FS568" s="17"/>
      <c r="FT568" s="17"/>
      <c r="FU568" s="17"/>
      <c r="FV568" s="17"/>
      <c r="FW568" s="17"/>
      <c r="FX568" s="17"/>
      <c r="FY568" s="17"/>
      <c r="FZ568" s="17"/>
      <c r="GA568" s="17"/>
      <c r="GB568" s="17"/>
      <c r="GC568" s="17"/>
      <c r="GD568" s="17"/>
      <c r="GE568" s="17"/>
      <c r="GF568" s="17"/>
      <c r="GG568" s="17"/>
      <c r="GH568" s="17"/>
      <c r="GI568" s="17"/>
      <c r="GJ568" s="17"/>
      <c r="GK568" s="17"/>
      <c r="GL568" s="17"/>
      <c r="GM568" s="17"/>
      <c r="GN568" s="17"/>
    </row>
    <row r="569" spans="1:196" s="17" customFormat="1" x14ac:dyDescent="0.25">
      <c r="A569" s="114">
        <f>IF(F569&lt;&gt;"",1+MAX($A$7:A568),"")</f>
        <v>445</v>
      </c>
      <c r="B569" s="239"/>
      <c r="C569" s="67"/>
      <c r="D569" s="67"/>
      <c r="E569" s="98" t="s">
        <v>557</v>
      </c>
      <c r="F569" s="68">
        <v>17</v>
      </c>
      <c r="G569" s="65"/>
      <c r="H569" s="68" t="s">
        <v>40</v>
      </c>
      <c r="I569" s="69">
        <v>0</v>
      </c>
      <c r="J569" s="70">
        <f t="shared" si="245"/>
        <v>17</v>
      </c>
      <c r="K569" s="71"/>
      <c r="L569" s="71">
        <f t="shared" si="246"/>
        <v>0</v>
      </c>
      <c r="M569" s="71"/>
      <c r="N569" s="41">
        <f t="shared" si="247"/>
        <v>0</v>
      </c>
      <c r="O569" s="71"/>
      <c r="P569" s="71">
        <f t="shared" si="248"/>
        <v>0</v>
      </c>
      <c r="Q569" s="72">
        <f t="shared" si="249"/>
        <v>0</v>
      </c>
      <c r="R569" s="73"/>
      <c r="S569" s="65"/>
      <c r="T569" s="65"/>
      <c r="U569" s="65"/>
      <c r="V569" s="65"/>
      <c r="W569" s="65"/>
      <c r="X569" s="65"/>
      <c r="Y569" s="65"/>
      <c r="Z569" s="65"/>
      <c r="AA569" s="65"/>
      <c r="AB569" s="65"/>
      <c r="AC569" s="65"/>
      <c r="AD569" s="65"/>
      <c r="AE569" s="65"/>
      <c r="AF569" s="65"/>
      <c r="AG569" s="65"/>
    </row>
    <row r="570" spans="1:196" s="81" customFormat="1" x14ac:dyDescent="0.25">
      <c r="A570" s="114">
        <f>IF(F570&lt;&gt;"",1+MAX($A$7:A569),"")</f>
        <v>446</v>
      </c>
      <c r="B570" s="239"/>
      <c r="C570" s="75"/>
      <c r="D570" s="75"/>
      <c r="E570" s="98" t="s">
        <v>558</v>
      </c>
      <c r="F570" s="68">
        <v>15</v>
      </c>
      <c r="G570" s="65"/>
      <c r="H570" s="68" t="s">
        <v>40</v>
      </c>
      <c r="I570" s="69">
        <v>0</v>
      </c>
      <c r="J570" s="70">
        <f t="shared" si="245"/>
        <v>15</v>
      </c>
      <c r="K570" s="71"/>
      <c r="L570" s="71">
        <f t="shared" si="246"/>
        <v>0</v>
      </c>
      <c r="M570" s="71"/>
      <c r="N570" s="41">
        <f t="shared" si="247"/>
        <v>0</v>
      </c>
      <c r="O570" s="71"/>
      <c r="P570" s="71">
        <f t="shared" si="248"/>
        <v>0</v>
      </c>
      <c r="Q570" s="72">
        <f t="shared" si="249"/>
        <v>0</v>
      </c>
      <c r="R570" s="73"/>
      <c r="S570" s="65"/>
      <c r="T570" s="65"/>
      <c r="U570" s="65"/>
      <c r="V570" s="65"/>
      <c r="W570" s="65"/>
      <c r="X570" s="65"/>
      <c r="Y570" s="65"/>
      <c r="Z570" s="65"/>
      <c r="AA570" s="65"/>
      <c r="AB570" s="65"/>
      <c r="AC570" s="65"/>
      <c r="AD570" s="65"/>
      <c r="AE570" s="65"/>
      <c r="AF570" s="65"/>
      <c r="AG570" s="65"/>
      <c r="AH570" s="17"/>
      <c r="AI570" s="17"/>
      <c r="AJ570" s="17"/>
      <c r="AK570" s="17"/>
      <c r="AL570" s="17"/>
      <c r="AM570" s="17"/>
      <c r="AN570" s="17"/>
      <c r="AO570" s="17"/>
      <c r="AP570" s="17"/>
      <c r="AQ570" s="17"/>
      <c r="AR570" s="17"/>
      <c r="AS570" s="17"/>
      <c r="AT570" s="17"/>
      <c r="AU570" s="17"/>
      <c r="AV570" s="17"/>
      <c r="AW570" s="17"/>
      <c r="AX570" s="17"/>
      <c r="AY570" s="17"/>
      <c r="AZ570" s="17"/>
      <c r="BA570" s="17"/>
      <c r="BB570" s="17"/>
      <c r="BC570" s="17"/>
      <c r="BD570" s="17"/>
      <c r="BE570" s="17"/>
      <c r="BF570" s="17"/>
      <c r="BG570" s="17"/>
      <c r="BH570" s="17"/>
      <c r="BI570" s="17"/>
      <c r="BJ570" s="17"/>
      <c r="BK570" s="17"/>
      <c r="BL570" s="17"/>
      <c r="BM570" s="17"/>
      <c r="BN570" s="17"/>
      <c r="BO570" s="17"/>
      <c r="BP570" s="17"/>
      <c r="BQ570" s="17"/>
      <c r="BR570" s="17"/>
      <c r="BS570" s="17"/>
      <c r="BT570" s="17"/>
      <c r="BU570" s="17"/>
      <c r="BV570" s="17"/>
      <c r="BW570" s="17"/>
      <c r="BX570" s="17"/>
      <c r="BY570" s="17"/>
      <c r="BZ570" s="17"/>
      <c r="CA570" s="17"/>
      <c r="CB570" s="17"/>
      <c r="CC570" s="17"/>
      <c r="CD570" s="17"/>
      <c r="CE570" s="17"/>
      <c r="CF570" s="17"/>
      <c r="CG570" s="17"/>
      <c r="CH570" s="17"/>
      <c r="CI570" s="17"/>
      <c r="CJ570" s="17"/>
      <c r="CK570" s="17"/>
      <c r="CL570" s="17"/>
      <c r="CM570" s="17"/>
      <c r="CN570" s="17"/>
      <c r="CO570" s="17"/>
      <c r="CP570" s="17"/>
      <c r="CQ570" s="17"/>
      <c r="CR570" s="17"/>
      <c r="CS570" s="17"/>
      <c r="CT570" s="17"/>
      <c r="CU570" s="17"/>
      <c r="CV570" s="17"/>
      <c r="CW570" s="17"/>
      <c r="CX570" s="17"/>
      <c r="CY570" s="17"/>
      <c r="CZ570" s="17"/>
      <c r="DA570" s="17"/>
      <c r="DB570" s="17"/>
      <c r="DC570" s="17"/>
      <c r="DD570" s="17"/>
      <c r="DE570" s="17"/>
      <c r="DF570" s="17"/>
      <c r="DG570" s="17"/>
      <c r="DH570" s="17"/>
      <c r="DI570" s="17"/>
      <c r="DJ570" s="17"/>
      <c r="DK570" s="17"/>
      <c r="DL570" s="17"/>
      <c r="DM570" s="17"/>
      <c r="DN570" s="17"/>
      <c r="DO570" s="17"/>
      <c r="DP570" s="17"/>
      <c r="DQ570" s="17"/>
      <c r="DR570" s="17"/>
      <c r="DS570" s="17"/>
      <c r="DT570" s="17"/>
      <c r="DU570" s="17"/>
      <c r="DV570" s="17"/>
      <c r="DW570" s="17"/>
      <c r="DX570" s="17"/>
      <c r="DY570" s="17"/>
      <c r="DZ570" s="17"/>
      <c r="EA570" s="17"/>
      <c r="EB570" s="17"/>
      <c r="EC570" s="17"/>
      <c r="ED570" s="17"/>
      <c r="EE570" s="17"/>
      <c r="EF570" s="17"/>
      <c r="EG570" s="17"/>
      <c r="EH570" s="17"/>
      <c r="EI570" s="17"/>
      <c r="EJ570" s="17"/>
      <c r="EK570" s="17"/>
      <c r="EL570" s="17"/>
      <c r="EM570" s="17"/>
      <c r="EN570" s="17"/>
      <c r="EO570" s="17"/>
      <c r="EP570" s="17"/>
      <c r="EQ570" s="17"/>
      <c r="ER570" s="17"/>
      <c r="ES570" s="17"/>
      <c r="ET570" s="17"/>
      <c r="EU570" s="17"/>
      <c r="EV570" s="17"/>
      <c r="EW570" s="17"/>
      <c r="EX570" s="17"/>
      <c r="EY570" s="17"/>
      <c r="EZ570" s="17"/>
      <c r="FA570" s="17"/>
      <c r="FB570" s="17"/>
      <c r="FC570" s="17"/>
      <c r="FD570" s="17"/>
      <c r="FE570" s="17"/>
      <c r="FF570" s="17"/>
      <c r="FG570" s="17"/>
      <c r="FH570" s="17"/>
      <c r="FI570" s="17"/>
      <c r="FJ570" s="17"/>
      <c r="FK570" s="17"/>
      <c r="FL570" s="17"/>
      <c r="FM570" s="17"/>
      <c r="FN570" s="17"/>
      <c r="FO570" s="17"/>
      <c r="FP570" s="17"/>
      <c r="FQ570" s="17"/>
      <c r="FR570" s="17"/>
      <c r="FS570" s="17"/>
      <c r="FT570" s="17"/>
      <c r="FU570" s="17"/>
      <c r="FV570" s="17"/>
      <c r="FW570" s="17"/>
      <c r="FX570" s="17"/>
      <c r="FY570" s="17"/>
      <c r="FZ570" s="17"/>
      <c r="GA570" s="17"/>
      <c r="GB570" s="17"/>
      <c r="GC570" s="17"/>
      <c r="GD570" s="17"/>
      <c r="GE570" s="17"/>
      <c r="GF570" s="17"/>
      <c r="GG570" s="17"/>
      <c r="GH570" s="17"/>
      <c r="GI570" s="17"/>
      <c r="GJ570" s="17"/>
      <c r="GK570" s="17"/>
      <c r="GL570" s="17"/>
      <c r="GM570" s="17"/>
      <c r="GN570" s="17"/>
    </row>
    <row r="571" spans="1:196" s="81" customFormat="1" x14ac:dyDescent="0.25">
      <c r="A571" s="114">
        <f>IF(F571&lt;&gt;"",1+MAX($A$7:A570),"")</f>
        <v>447</v>
      </c>
      <c r="B571" s="239"/>
      <c r="C571" s="75"/>
      <c r="D571" s="75"/>
      <c r="E571" s="98" t="s">
        <v>559</v>
      </c>
      <c r="F571" s="68">
        <v>17</v>
      </c>
      <c r="G571" s="65"/>
      <c r="H571" s="68" t="s">
        <v>40</v>
      </c>
      <c r="I571" s="69">
        <v>0</v>
      </c>
      <c r="J571" s="70">
        <f t="shared" si="245"/>
        <v>17</v>
      </c>
      <c r="K571" s="71"/>
      <c r="L571" s="71">
        <f t="shared" si="246"/>
        <v>0</v>
      </c>
      <c r="M571" s="71"/>
      <c r="N571" s="41">
        <f t="shared" si="247"/>
        <v>0</v>
      </c>
      <c r="O571" s="71"/>
      <c r="P571" s="71">
        <f t="shared" si="248"/>
        <v>0</v>
      </c>
      <c r="Q571" s="72">
        <f t="shared" si="249"/>
        <v>0</v>
      </c>
      <c r="R571" s="73"/>
      <c r="S571" s="65"/>
      <c r="T571" s="65"/>
      <c r="U571" s="65"/>
      <c r="V571" s="65"/>
      <c r="W571" s="65"/>
      <c r="X571" s="65"/>
      <c r="Y571" s="65"/>
      <c r="Z571" s="65"/>
      <c r="AA571" s="65"/>
      <c r="AB571" s="65"/>
      <c r="AC571" s="65"/>
      <c r="AD571" s="65"/>
      <c r="AE571" s="65"/>
      <c r="AF571" s="65"/>
      <c r="AG571" s="65"/>
      <c r="AH571" s="17"/>
      <c r="AI571" s="17"/>
      <c r="AJ571" s="17"/>
      <c r="AK571" s="17"/>
      <c r="AL571" s="17"/>
      <c r="AM571" s="17"/>
      <c r="AN571" s="17"/>
      <c r="AO571" s="17"/>
      <c r="AP571" s="17"/>
      <c r="AQ571" s="17"/>
      <c r="AR571" s="17"/>
      <c r="AS571" s="17"/>
      <c r="AT571" s="17"/>
      <c r="AU571" s="17"/>
      <c r="AV571" s="17"/>
      <c r="AW571" s="17"/>
      <c r="AX571" s="17"/>
      <c r="AY571" s="17"/>
      <c r="AZ571" s="17"/>
      <c r="BA571" s="17"/>
      <c r="BB571" s="17"/>
      <c r="BC571" s="17"/>
      <c r="BD571" s="17"/>
      <c r="BE571" s="17"/>
      <c r="BF571" s="17"/>
      <c r="BG571" s="17"/>
      <c r="BH571" s="17"/>
      <c r="BI571" s="17"/>
      <c r="BJ571" s="17"/>
      <c r="BK571" s="17"/>
      <c r="BL571" s="17"/>
      <c r="BM571" s="17"/>
      <c r="BN571" s="17"/>
      <c r="BO571" s="17"/>
      <c r="BP571" s="17"/>
      <c r="BQ571" s="17"/>
      <c r="BR571" s="17"/>
      <c r="BS571" s="17"/>
      <c r="BT571" s="17"/>
      <c r="BU571" s="17"/>
      <c r="BV571" s="17"/>
      <c r="BW571" s="17"/>
      <c r="BX571" s="17"/>
      <c r="BY571" s="17"/>
      <c r="BZ571" s="17"/>
      <c r="CA571" s="17"/>
      <c r="CB571" s="17"/>
      <c r="CC571" s="17"/>
      <c r="CD571" s="17"/>
      <c r="CE571" s="17"/>
      <c r="CF571" s="17"/>
      <c r="CG571" s="17"/>
      <c r="CH571" s="17"/>
      <c r="CI571" s="17"/>
      <c r="CJ571" s="17"/>
      <c r="CK571" s="17"/>
      <c r="CL571" s="17"/>
      <c r="CM571" s="17"/>
      <c r="CN571" s="17"/>
      <c r="CO571" s="17"/>
      <c r="CP571" s="17"/>
      <c r="CQ571" s="17"/>
      <c r="CR571" s="17"/>
      <c r="CS571" s="17"/>
      <c r="CT571" s="17"/>
      <c r="CU571" s="17"/>
      <c r="CV571" s="17"/>
      <c r="CW571" s="17"/>
      <c r="CX571" s="17"/>
      <c r="CY571" s="17"/>
      <c r="CZ571" s="17"/>
      <c r="DA571" s="17"/>
      <c r="DB571" s="17"/>
      <c r="DC571" s="17"/>
      <c r="DD571" s="17"/>
      <c r="DE571" s="17"/>
      <c r="DF571" s="17"/>
      <c r="DG571" s="17"/>
      <c r="DH571" s="17"/>
      <c r="DI571" s="17"/>
      <c r="DJ571" s="17"/>
      <c r="DK571" s="17"/>
      <c r="DL571" s="17"/>
      <c r="DM571" s="17"/>
      <c r="DN571" s="17"/>
      <c r="DO571" s="17"/>
      <c r="DP571" s="17"/>
      <c r="DQ571" s="17"/>
      <c r="DR571" s="17"/>
      <c r="DS571" s="17"/>
      <c r="DT571" s="17"/>
      <c r="DU571" s="17"/>
      <c r="DV571" s="17"/>
      <c r="DW571" s="17"/>
      <c r="DX571" s="17"/>
      <c r="DY571" s="17"/>
      <c r="DZ571" s="17"/>
      <c r="EA571" s="17"/>
      <c r="EB571" s="17"/>
      <c r="EC571" s="17"/>
      <c r="ED571" s="17"/>
      <c r="EE571" s="17"/>
      <c r="EF571" s="17"/>
      <c r="EG571" s="17"/>
      <c r="EH571" s="17"/>
      <c r="EI571" s="17"/>
      <c r="EJ571" s="17"/>
      <c r="EK571" s="17"/>
      <c r="EL571" s="17"/>
      <c r="EM571" s="17"/>
      <c r="EN571" s="17"/>
      <c r="EO571" s="17"/>
      <c r="EP571" s="17"/>
      <c r="EQ571" s="17"/>
      <c r="ER571" s="17"/>
      <c r="ES571" s="17"/>
      <c r="ET571" s="17"/>
      <c r="EU571" s="17"/>
      <c r="EV571" s="17"/>
      <c r="EW571" s="17"/>
      <c r="EX571" s="17"/>
      <c r="EY571" s="17"/>
      <c r="EZ571" s="17"/>
      <c r="FA571" s="17"/>
      <c r="FB571" s="17"/>
      <c r="FC571" s="17"/>
      <c r="FD571" s="17"/>
      <c r="FE571" s="17"/>
      <c r="FF571" s="17"/>
      <c r="FG571" s="17"/>
      <c r="FH571" s="17"/>
      <c r="FI571" s="17"/>
      <c r="FJ571" s="17"/>
      <c r="FK571" s="17"/>
      <c r="FL571" s="17"/>
      <c r="FM571" s="17"/>
      <c r="FN571" s="17"/>
      <c r="FO571" s="17"/>
      <c r="FP571" s="17"/>
      <c r="FQ571" s="17"/>
      <c r="FR571" s="17"/>
      <c r="FS571" s="17"/>
      <c r="FT571" s="17"/>
      <c r="FU571" s="17"/>
      <c r="FV571" s="17"/>
      <c r="FW571" s="17"/>
      <c r="FX571" s="17"/>
      <c r="FY571" s="17"/>
      <c r="FZ571" s="17"/>
      <c r="GA571" s="17"/>
      <c r="GB571" s="17"/>
      <c r="GC571" s="17"/>
      <c r="GD571" s="17"/>
      <c r="GE571" s="17"/>
      <c r="GF571" s="17"/>
      <c r="GG571" s="17"/>
      <c r="GH571" s="17"/>
      <c r="GI571" s="17"/>
      <c r="GJ571" s="17"/>
      <c r="GK571" s="17"/>
      <c r="GL571" s="17"/>
      <c r="GM571" s="17"/>
      <c r="GN571" s="17"/>
    </row>
    <row r="572" spans="1:196" s="81" customFormat="1" x14ac:dyDescent="0.25">
      <c r="A572" s="114">
        <f>IF(F572&lt;&gt;"",1+MAX($A$7:A571),"")</f>
        <v>448</v>
      </c>
      <c r="B572" s="239"/>
      <c r="C572" s="75"/>
      <c r="D572" s="75"/>
      <c r="E572" s="98" t="s">
        <v>560</v>
      </c>
      <c r="F572" s="68">
        <v>17</v>
      </c>
      <c r="G572" s="83"/>
      <c r="H572" s="68" t="s">
        <v>40</v>
      </c>
      <c r="I572" s="69">
        <v>0</v>
      </c>
      <c r="J572" s="70">
        <f t="shared" si="245"/>
        <v>17</v>
      </c>
      <c r="K572" s="71"/>
      <c r="L572" s="71">
        <f t="shared" si="246"/>
        <v>0</v>
      </c>
      <c r="M572" s="71"/>
      <c r="N572" s="41">
        <f t="shared" si="247"/>
        <v>0</v>
      </c>
      <c r="O572" s="71"/>
      <c r="P572" s="71">
        <f t="shared" si="248"/>
        <v>0</v>
      </c>
      <c r="Q572" s="72">
        <f t="shared" si="249"/>
        <v>0</v>
      </c>
      <c r="R572" s="73"/>
      <c r="S572" s="82"/>
      <c r="T572" s="83"/>
      <c r="U572" s="83"/>
      <c r="V572" s="84"/>
      <c r="W572" s="85"/>
      <c r="X572" s="86"/>
      <c r="Y572" s="86"/>
      <c r="Z572" s="86"/>
      <c r="AA572" s="86"/>
      <c r="AB572" s="87"/>
      <c r="AC572" s="88"/>
      <c r="AD572" s="65"/>
      <c r="AE572" s="65"/>
      <c r="AF572" s="65"/>
      <c r="AG572" s="65"/>
      <c r="AH572" s="17"/>
      <c r="AI572" s="17"/>
      <c r="AJ572" s="17"/>
      <c r="AK572" s="17"/>
      <c r="AL572" s="17"/>
      <c r="AM572" s="17"/>
      <c r="AN572" s="17"/>
      <c r="AO572" s="17"/>
      <c r="AP572" s="17"/>
      <c r="AQ572" s="17"/>
      <c r="AR572" s="17"/>
      <c r="AS572" s="17"/>
      <c r="AT572" s="17"/>
      <c r="AU572" s="17"/>
      <c r="AV572" s="17"/>
      <c r="AW572" s="17"/>
      <c r="AX572" s="17"/>
      <c r="AY572" s="17"/>
      <c r="AZ572" s="17"/>
      <c r="BA572" s="17"/>
      <c r="BB572" s="17"/>
      <c r="BC572" s="17"/>
      <c r="BD572" s="17"/>
      <c r="BE572" s="17"/>
      <c r="BF572" s="17"/>
      <c r="BG572" s="17"/>
      <c r="BH572" s="17"/>
      <c r="BI572" s="17"/>
      <c r="BJ572" s="17"/>
      <c r="BK572" s="17"/>
      <c r="BL572" s="17"/>
      <c r="BM572" s="17"/>
      <c r="BN572" s="17"/>
      <c r="BO572" s="17"/>
      <c r="BP572" s="17"/>
      <c r="BQ572" s="17"/>
      <c r="BR572" s="17"/>
      <c r="BS572" s="17"/>
      <c r="BT572" s="17"/>
      <c r="BU572" s="17"/>
      <c r="BV572" s="17"/>
      <c r="BW572" s="17"/>
      <c r="BX572" s="17"/>
      <c r="BY572" s="17"/>
      <c r="BZ572" s="17"/>
      <c r="CA572" s="17"/>
      <c r="CB572" s="17"/>
      <c r="CC572" s="17"/>
      <c r="CD572" s="17"/>
      <c r="CE572" s="17"/>
      <c r="CF572" s="17"/>
      <c r="CG572" s="17"/>
      <c r="CH572" s="17"/>
      <c r="CI572" s="17"/>
      <c r="CJ572" s="17"/>
      <c r="CK572" s="17"/>
      <c r="CL572" s="17"/>
      <c r="CM572" s="17"/>
      <c r="CN572" s="17"/>
      <c r="CO572" s="17"/>
      <c r="CP572" s="17"/>
      <c r="CQ572" s="17"/>
      <c r="CR572" s="17"/>
      <c r="CS572" s="17"/>
      <c r="CT572" s="17"/>
      <c r="CU572" s="17"/>
      <c r="CV572" s="17"/>
      <c r="CW572" s="17"/>
      <c r="CX572" s="17"/>
      <c r="CY572" s="17"/>
      <c r="CZ572" s="17"/>
      <c r="DA572" s="17"/>
      <c r="DB572" s="17"/>
      <c r="DC572" s="17"/>
      <c r="DD572" s="17"/>
      <c r="DE572" s="17"/>
      <c r="DF572" s="17"/>
      <c r="DG572" s="17"/>
      <c r="DH572" s="17"/>
      <c r="DI572" s="17"/>
      <c r="DJ572" s="17"/>
      <c r="DK572" s="17"/>
      <c r="DL572" s="17"/>
      <c r="DM572" s="17"/>
      <c r="DN572" s="17"/>
      <c r="DO572" s="17"/>
      <c r="DP572" s="17"/>
      <c r="DQ572" s="17"/>
      <c r="DR572" s="17"/>
      <c r="DS572" s="17"/>
      <c r="DT572" s="17"/>
      <c r="DU572" s="17"/>
      <c r="DV572" s="17"/>
      <c r="DW572" s="17"/>
      <c r="DX572" s="17"/>
      <c r="DY572" s="17"/>
      <c r="DZ572" s="17"/>
      <c r="EA572" s="17"/>
      <c r="EB572" s="17"/>
      <c r="EC572" s="17"/>
      <c r="ED572" s="17"/>
      <c r="EE572" s="17"/>
      <c r="EF572" s="17"/>
      <c r="EG572" s="17"/>
      <c r="EH572" s="17"/>
      <c r="EI572" s="17"/>
      <c r="EJ572" s="17"/>
      <c r="EK572" s="17"/>
      <c r="EL572" s="17"/>
      <c r="EM572" s="17"/>
      <c r="EN572" s="17"/>
      <c r="EO572" s="17"/>
      <c r="EP572" s="17"/>
      <c r="EQ572" s="17"/>
      <c r="ER572" s="17"/>
      <c r="ES572" s="17"/>
      <c r="ET572" s="17"/>
      <c r="EU572" s="17"/>
      <c r="EV572" s="17"/>
      <c r="EW572" s="17"/>
      <c r="EX572" s="17"/>
      <c r="EY572" s="17"/>
      <c r="EZ572" s="17"/>
      <c r="FA572" s="17"/>
      <c r="FB572" s="17"/>
      <c r="FC572" s="17"/>
      <c r="FD572" s="17"/>
      <c r="FE572" s="17"/>
      <c r="FF572" s="17"/>
      <c r="FG572" s="17"/>
      <c r="FH572" s="17"/>
      <c r="FI572" s="17"/>
      <c r="FJ572" s="17"/>
      <c r="FK572" s="17"/>
      <c r="FL572" s="17"/>
      <c r="FM572" s="17"/>
      <c r="FN572" s="17"/>
      <c r="FO572" s="17"/>
      <c r="FP572" s="17"/>
      <c r="FQ572" s="17"/>
      <c r="FR572" s="17"/>
      <c r="FS572" s="17"/>
      <c r="FT572" s="17"/>
      <c r="FU572" s="17"/>
      <c r="FV572" s="17"/>
      <c r="FW572" s="17"/>
      <c r="FX572" s="17"/>
      <c r="FY572" s="17"/>
      <c r="FZ572" s="17"/>
      <c r="GA572" s="17"/>
      <c r="GB572" s="17"/>
      <c r="GC572" s="17"/>
      <c r="GD572" s="17"/>
      <c r="GE572" s="17"/>
      <c r="GF572" s="17"/>
      <c r="GG572" s="17"/>
      <c r="GH572" s="17"/>
      <c r="GI572" s="17"/>
      <c r="GJ572" s="17"/>
      <c r="GK572" s="17"/>
      <c r="GL572" s="17"/>
      <c r="GM572" s="17"/>
      <c r="GN572" s="17"/>
    </row>
    <row r="573" spans="1:196" s="17" customFormat="1" x14ac:dyDescent="0.25">
      <c r="A573" s="114">
        <f>IF(F573&lt;&gt;"",1+MAX($A$7:A572),"")</f>
        <v>449</v>
      </c>
      <c r="B573" s="239"/>
      <c r="C573" s="67"/>
      <c r="D573" s="67"/>
      <c r="E573" s="98" t="s">
        <v>561</v>
      </c>
      <c r="F573" s="68">
        <v>28</v>
      </c>
      <c r="G573" s="65"/>
      <c r="H573" s="68" t="s">
        <v>40</v>
      </c>
      <c r="I573" s="69">
        <v>0</v>
      </c>
      <c r="J573" s="70">
        <f t="shared" si="245"/>
        <v>28</v>
      </c>
      <c r="K573" s="71"/>
      <c r="L573" s="71">
        <f t="shared" si="246"/>
        <v>0</v>
      </c>
      <c r="M573" s="71"/>
      <c r="N573" s="41">
        <f t="shared" si="247"/>
        <v>0</v>
      </c>
      <c r="O573" s="71"/>
      <c r="P573" s="71">
        <f t="shared" si="248"/>
        <v>0</v>
      </c>
      <c r="Q573" s="72">
        <f t="shared" si="249"/>
        <v>0</v>
      </c>
      <c r="R573" s="73"/>
      <c r="S573" s="65"/>
      <c r="T573" s="65"/>
      <c r="U573" s="65"/>
      <c r="V573" s="65"/>
      <c r="W573" s="65"/>
      <c r="X573" s="65"/>
      <c r="Y573" s="65"/>
      <c r="Z573" s="65"/>
      <c r="AA573" s="65"/>
      <c r="AB573" s="65"/>
      <c r="AC573" s="65"/>
      <c r="AD573" s="65"/>
      <c r="AE573" s="65"/>
      <c r="AF573" s="65"/>
      <c r="AG573" s="65"/>
    </row>
    <row r="574" spans="1:196" s="81" customFormat="1" x14ac:dyDescent="0.25">
      <c r="A574" s="114">
        <f>IF(F574&lt;&gt;"",1+MAX($A$7:A573),"")</f>
        <v>450</v>
      </c>
      <c r="B574" s="239"/>
      <c r="C574" s="75"/>
      <c r="D574" s="75"/>
      <c r="E574" s="98" t="s">
        <v>562</v>
      </c>
      <c r="F574" s="68">
        <v>8</v>
      </c>
      <c r="G574" s="65"/>
      <c r="H574" s="68" t="s">
        <v>40</v>
      </c>
      <c r="I574" s="69">
        <v>0</v>
      </c>
      <c r="J574" s="70">
        <f t="shared" si="245"/>
        <v>8</v>
      </c>
      <c r="K574" s="71"/>
      <c r="L574" s="71">
        <f t="shared" si="246"/>
        <v>0</v>
      </c>
      <c r="M574" s="71"/>
      <c r="N574" s="41">
        <f t="shared" si="247"/>
        <v>0</v>
      </c>
      <c r="O574" s="71"/>
      <c r="P574" s="71">
        <f t="shared" si="248"/>
        <v>0</v>
      </c>
      <c r="Q574" s="72">
        <f t="shared" si="249"/>
        <v>0</v>
      </c>
      <c r="R574" s="73"/>
      <c r="S574" s="65"/>
      <c r="T574" s="65"/>
      <c r="U574" s="65"/>
      <c r="V574" s="65"/>
      <c r="W574" s="65"/>
      <c r="X574" s="65"/>
      <c r="Y574" s="65"/>
      <c r="Z574" s="65"/>
      <c r="AA574" s="65"/>
      <c r="AB574" s="65"/>
      <c r="AC574" s="65"/>
      <c r="AD574" s="65"/>
      <c r="AE574" s="65"/>
      <c r="AF574" s="65"/>
      <c r="AG574" s="65"/>
      <c r="AH574" s="17"/>
      <c r="AI574" s="17"/>
      <c r="AJ574" s="17"/>
      <c r="AK574" s="17"/>
      <c r="AL574" s="17"/>
      <c r="AM574" s="17"/>
      <c r="AN574" s="17"/>
      <c r="AO574" s="17"/>
      <c r="AP574" s="17"/>
      <c r="AQ574" s="17"/>
      <c r="AR574" s="17"/>
      <c r="AS574" s="17"/>
      <c r="AT574" s="17"/>
      <c r="AU574" s="17"/>
      <c r="AV574" s="17"/>
      <c r="AW574" s="17"/>
      <c r="AX574" s="17"/>
      <c r="AY574" s="17"/>
      <c r="AZ574" s="17"/>
      <c r="BA574" s="17"/>
      <c r="BB574" s="17"/>
      <c r="BC574" s="17"/>
      <c r="BD574" s="17"/>
      <c r="BE574" s="17"/>
      <c r="BF574" s="17"/>
      <c r="BG574" s="17"/>
      <c r="BH574" s="17"/>
      <c r="BI574" s="17"/>
      <c r="BJ574" s="17"/>
      <c r="BK574" s="17"/>
      <c r="BL574" s="17"/>
      <c r="BM574" s="17"/>
      <c r="BN574" s="17"/>
      <c r="BO574" s="17"/>
      <c r="BP574" s="17"/>
      <c r="BQ574" s="17"/>
      <c r="BR574" s="17"/>
      <c r="BS574" s="17"/>
      <c r="BT574" s="17"/>
      <c r="BU574" s="17"/>
      <c r="BV574" s="17"/>
      <c r="BW574" s="17"/>
      <c r="BX574" s="17"/>
      <c r="BY574" s="17"/>
      <c r="BZ574" s="17"/>
      <c r="CA574" s="17"/>
      <c r="CB574" s="17"/>
      <c r="CC574" s="17"/>
      <c r="CD574" s="17"/>
      <c r="CE574" s="17"/>
      <c r="CF574" s="17"/>
      <c r="CG574" s="17"/>
      <c r="CH574" s="17"/>
      <c r="CI574" s="17"/>
      <c r="CJ574" s="17"/>
      <c r="CK574" s="17"/>
      <c r="CL574" s="17"/>
      <c r="CM574" s="17"/>
      <c r="CN574" s="17"/>
      <c r="CO574" s="17"/>
      <c r="CP574" s="17"/>
      <c r="CQ574" s="17"/>
      <c r="CR574" s="17"/>
      <c r="CS574" s="17"/>
      <c r="CT574" s="17"/>
      <c r="CU574" s="17"/>
      <c r="CV574" s="17"/>
      <c r="CW574" s="17"/>
      <c r="CX574" s="17"/>
      <c r="CY574" s="17"/>
      <c r="CZ574" s="17"/>
      <c r="DA574" s="17"/>
      <c r="DB574" s="17"/>
      <c r="DC574" s="17"/>
      <c r="DD574" s="17"/>
      <c r="DE574" s="17"/>
      <c r="DF574" s="17"/>
      <c r="DG574" s="17"/>
      <c r="DH574" s="17"/>
      <c r="DI574" s="17"/>
      <c r="DJ574" s="17"/>
      <c r="DK574" s="17"/>
      <c r="DL574" s="17"/>
      <c r="DM574" s="17"/>
      <c r="DN574" s="17"/>
      <c r="DO574" s="17"/>
      <c r="DP574" s="17"/>
      <c r="DQ574" s="17"/>
      <c r="DR574" s="17"/>
      <c r="DS574" s="17"/>
      <c r="DT574" s="17"/>
      <c r="DU574" s="17"/>
      <c r="DV574" s="17"/>
      <c r="DW574" s="17"/>
      <c r="DX574" s="17"/>
      <c r="DY574" s="17"/>
      <c r="DZ574" s="17"/>
      <c r="EA574" s="17"/>
      <c r="EB574" s="17"/>
      <c r="EC574" s="17"/>
      <c r="ED574" s="17"/>
      <c r="EE574" s="17"/>
      <c r="EF574" s="17"/>
      <c r="EG574" s="17"/>
      <c r="EH574" s="17"/>
      <c r="EI574" s="17"/>
      <c r="EJ574" s="17"/>
      <c r="EK574" s="17"/>
      <c r="EL574" s="17"/>
      <c r="EM574" s="17"/>
      <c r="EN574" s="17"/>
      <c r="EO574" s="17"/>
      <c r="EP574" s="17"/>
      <c r="EQ574" s="17"/>
      <c r="ER574" s="17"/>
      <c r="ES574" s="17"/>
      <c r="ET574" s="17"/>
      <c r="EU574" s="17"/>
      <c r="EV574" s="17"/>
      <c r="EW574" s="17"/>
      <c r="EX574" s="17"/>
      <c r="EY574" s="17"/>
      <c r="EZ574" s="17"/>
      <c r="FA574" s="17"/>
      <c r="FB574" s="17"/>
      <c r="FC574" s="17"/>
      <c r="FD574" s="17"/>
      <c r="FE574" s="17"/>
      <c r="FF574" s="17"/>
      <c r="FG574" s="17"/>
      <c r="FH574" s="17"/>
      <c r="FI574" s="17"/>
      <c r="FJ574" s="17"/>
      <c r="FK574" s="17"/>
      <c r="FL574" s="17"/>
      <c r="FM574" s="17"/>
      <c r="FN574" s="17"/>
      <c r="FO574" s="17"/>
      <c r="FP574" s="17"/>
      <c r="FQ574" s="17"/>
      <c r="FR574" s="17"/>
      <c r="FS574" s="17"/>
      <c r="FT574" s="17"/>
      <c r="FU574" s="17"/>
      <c r="FV574" s="17"/>
      <c r="FW574" s="17"/>
      <c r="FX574" s="17"/>
      <c r="FY574" s="17"/>
      <c r="FZ574" s="17"/>
      <c r="GA574" s="17"/>
      <c r="GB574" s="17"/>
      <c r="GC574" s="17"/>
      <c r="GD574" s="17"/>
      <c r="GE574" s="17"/>
      <c r="GF574" s="17"/>
      <c r="GG574" s="17"/>
      <c r="GH574" s="17"/>
      <c r="GI574" s="17"/>
      <c r="GJ574" s="17"/>
      <c r="GK574" s="17"/>
      <c r="GL574" s="17"/>
      <c r="GM574" s="17"/>
      <c r="GN574" s="17"/>
    </row>
    <row r="575" spans="1:196" s="81" customFormat="1" x14ac:dyDescent="0.25">
      <c r="A575" s="114">
        <f>IF(F575&lt;&gt;"",1+MAX($A$7:A574),"")</f>
        <v>451</v>
      </c>
      <c r="B575" s="239"/>
      <c r="C575" s="75"/>
      <c r="D575" s="75"/>
      <c r="E575" s="98" t="s">
        <v>563</v>
      </c>
      <c r="F575" s="68">
        <v>68</v>
      </c>
      <c r="G575" s="65"/>
      <c r="H575" s="68" t="s">
        <v>40</v>
      </c>
      <c r="I575" s="69">
        <v>0</v>
      </c>
      <c r="J575" s="70">
        <f t="shared" si="245"/>
        <v>68</v>
      </c>
      <c r="K575" s="71"/>
      <c r="L575" s="71">
        <f t="shared" si="246"/>
        <v>0</v>
      </c>
      <c r="M575" s="71"/>
      <c r="N575" s="41">
        <f t="shared" si="247"/>
        <v>0</v>
      </c>
      <c r="O575" s="71"/>
      <c r="P575" s="71">
        <f t="shared" si="248"/>
        <v>0</v>
      </c>
      <c r="Q575" s="72">
        <f t="shared" si="249"/>
        <v>0</v>
      </c>
      <c r="R575" s="73"/>
      <c r="S575" s="65"/>
      <c r="T575" s="65"/>
      <c r="U575" s="65"/>
      <c r="V575" s="65"/>
      <c r="W575" s="65"/>
      <c r="X575" s="65"/>
      <c r="Y575" s="65"/>
      <c r="Z575" s="65"/>
      <c r="AA575" s="65"/>
      <c r="AB575" s="65"/>
      <c r="AC575" s="65"/>
      <c r="AD575" s="65"/>
      <c r="AE575" s="65"/>
      <c r="AF575" s="65"/>
      <c r="AG575" s="65"/>
      <c r="AH575" s="17"/>
      <c r="AI575" s="17"/>
      <c r="AJ575" s="17"/>
      <c r="AK575" s="17"/>
      <c r="AL575" s="17"/>
      <c r="AM575" s="17"/>
      <c r="AN575" s="17"/>
      <c r="AO575" s="17"/>
      <c r="AP575" s="17"/>
      <c r="AQ575" s="17"/>
      <c r="AR575" s="17"/>
      <c r="AS575" s="17"/>
      <c r="AT575" s="17"/>
      <c r="AU575" s="17"/>
      <c r="AV575" s="17"/>
      <c r="AW575" s="17"/>
      <c r="AX575" s="17"/>
      <c r="AY575" s="17"/>
      <c r="AZ575" s="17"/>
      <c r="BA575" s="17"/>
      <c r="BB575" s="17"/>
      <c r="BC575" s="17"/>
      <c r="BD575" s="17"/>
      <c r="BE575" s="17"/>
      <c r="BF575" s="17"/>
      <c r="BG575" s="17"/>
      <c r="BH575" s="17"/>
      <c r="BI575" s="17"/>
      <c r="BJ575" s="17"/>
      <c r="BK575" s="17"/>
      <c r="BL575" s="17"/>
      <c r="BM575" s="17"/>
      <c r="BN575" s="17"/>
      <c r="BO575" s="17"/>
      <c r="BP575" s="17"/>
      <c r="BQ575" s="17"/>
      <c r="BR575" s="17"/>
      <c r="BS575" s="17"/>
      <c r="BT575" s="17"/>
      <c r="BU575" s="17"/>
      <c r="BV575" s="17"/>
      <c r="BW575" s="17"/>
      <c r="BX575" s="17"/>
      <c r="BY575" s="17"/>
      <c r="BZ575" s="17"/>
      <c r="CA575" s="17"/>
      <c r="CB575" s="17"/>
      <c r="CC575" s="17"/>
      <c r="CD575" s="17"/>
      <c r="CE575" s="17"/>
      <c r="CF575" s="17"/>
      <c r="CG575" s="17"/>
      <c r="CH575" s="17"/>
      <c r="CI575" s="17"/>
      <c r="CJ575" s="17"/>
      <c r="CK575" s="17"/>
      <c r="CL575" s="17"/>
      <c r="CM575" s="17"/>
      <c r="CN575" s="17"/>
      <c r="CO575" s="17"/>
      <c r="CP575" s="17"/>
      <c r="CQ575" s="17"/>
      <c r="CR575" s="17"/>
      <c r="CS575" s="17"/>
      <c r="CT575" s="17"/>
      <c r="CU575" s="17"/>
      <c r="CV575" s="17"/>
      <c r="CW575" s="17"/>
      <c r="CX575" s="17"/>
      <c r="CY575" s="17"/>
      <c r="CZ575" s="17"/>
      <c r="DA575" s="17"/>
      <c r="DB575" s="17"/>
      <c r="DC575" s="17"/>
      <c r="DD575" s="17"/>
      <c r="DE575" s="17"/>
      <c r="DF575" s="17"/>
      <c r="DG575" s="17"/>
      <c r="DH575" s="17"/>
      <c r="DI575" s="17"/>
      <c r="DJ575" s="17"/>
      <c r="DK575" s="17"/>
      <c r="DL575" s="17"/>
      <c r="DM575" s="17"/>
      <c r="DN575" s="17"/>
      <c r="DO575" s="17"/>
      <c r="DP575" s="17"/>
      <c r="DQ575" s="17"/>
      <c r="DR575" s="17"/>
      <c r="DS575" s="17"/>
      <c r="DT575" s="17"/>
      <c r="DU575" s="17"/>
      <c r="DV575" s="17"/>
      <c r="DW575" s="17"/>
      <c r="DX575" s="17"/>
      <c r="DY575" s="17"/>
      <c r="DZ575" s="17"/>
      <c r="EA575" s="17"/>
      <c r="EB575" s="17"/>
      <c r="EC575" s="17"/>
      <c r="ED575" s="17"/>
      <c r="EE575" s="17"/>
      <c r="EF575" s="17"/>
      <c r="EG575" s="17"/>
      <c r="EH575" s="17"/>
      <c r="EI575" s="17"/>
      <c r="EJ575" s="17"/>
      <c r="EK575" s="17"/>
      <c r="EL575" s="17"/>
      <c r="EM575" s="17"/>
      <c r="EN575" s="17"/>
      <c r="EO575" s="17"/>
      <c r="EP575" s="17"/>
      <c r="EQ575" s="17"/>
      <c r="ER575" s="17"/>
      <c r="ES575" s="17"/>
      <c r="ET575" s="17"/>
      <c r="EU575" s="17"/>
      <c r="EV575" s="17"/>
      <c r="EW575" s="17"/>
      <c r="EX575" s="17"/>
      <c r="EY575" s="17"/>
      <c r="EZ575" s="17"/>
      <c r="FA575" s="17"/>
      <c r="FB575" s="17"/>
      <c r="FC575" s="17"/>
      <c r="FD575" s="17"/>
      <c r="FE575" s="17"/>
      <c r="FF575" s="17"/>
      <c r="FG575" s="17"/>
      <c r="FH575" s="17"/>
      <c r="FI575" s="17"/>
      <c r="FJ575" s="17"/>
      <c r="FK575" s="17"/>
      <c r="FL575" s="17"/>
      <c r="FM575" s="17"/>
      <c r="FN575" s="17"/>
      <c r="FO575" s="17"/>
      <c r="FP575" s="17"/>
      <c r="FQ575" s="17"/>
      <c r="FR575" s="17"/>
      <c r="FS575" s="17"/>
      <c r="FT575" s="17"/>
      <c r="FU575" s="17"/>
      <c r="FV575" s="17"/>
      <c r="FW575" s="17"/>
      <c r="FX575" s="17"/>
      <c r="FY575" s="17"/>
      <c r="FZ575" s="17"/>
      <c r="GA575" s="17"/>
      <c r="GB575" s="17"/>
      <c r="GC575" s="17"/>
      <c r="GD575" s="17"/>
      <c r="GE575" s="17"/>
      <c r="GF575" s="17"/>
      <c r="GG575" s="17"/>
      <c r="GH575" s="17"/>
      <c r="GI575" s="17"/>
      <c r="GJ575" s="17"/>
      <c r="GK575" s="17"/>
      <c r="GL575" s="17"/>
      <c r="GM575" s="17"/>
      <c r="GN575" s="17"/>
    </row>
    <row r="576" spans="1:196" s="81" customFormat="1" x14ac:dyDescent="0.25">
      <c r="A576" s="114">
        <f>IF(F576&lt;&gt;"",1+MAX($A$7:A575),"")</f>
        <v>452</v>
      </c>
      <c r="B576" s="239"/>
      <c r="C576" s="75"/>
      <c r="D576" s="75"/>
      <c r="E576" s="98" t="s">
        <v>564</v>
      </c>
      <c r="F576" s="68">
        <v>24</v>
      </c>
      <c r="G576" s="83"/>
      <c r="H576" s="68" t="s">
        <v>40</v>
      </c>
      <c r="I576" s="69">
        <v>0</v>
      </c>
      <c r="J576" s="70">
        <f t="shared" si="245"/>
        <v>24</v>
      </c>
      <c r="K576" s="71"/>
      <c r="L576" s="71">
        <f t="shared" si="246"/>
        <v>0</v>
      </c>
      <c r="M576" s="71"/>
      <c r="N576" s="41">
        <f t="shared" si="247"/>
        <v>0</v>
      </c>
      <c r="O576" s="71"/>
      <c r="P576" s="71">
        <f t="shared" si="248"/>
        <v>0</v>
      </c>
      <c r="Q576" s="72">
        <f t="shared" si="249"/>
        <v>0</v>
      </c>
      <c r="R576" s="73"/>
      <c r="S576" s="82"/>
      <c r="T576" s="83"/>
      <c r="U576" s="83"/>
      <c r="V576" s="84"/>
      <c r="W576" s="85"/>
      <c r="X576" s="86"/>
      <c r="Y576" s="86"/>
      <c r="Z576" s="86"/>
      <c r="AA576" s="86"/>
      <c r="AB576" s="87"/>
      <c r="AC576" s="88"/>
      <c r="AD576" s="65"/>
      <c r="AE576" s="65"/>
      <c r="AF576" s="65"/>
      <c r="AG576" s="65"/>
      <c r="AH576" s="17"/>
      <c r="AI576" s="17"/>
      <c r="AJ576" s="17"/>
      <c r="AK576" s="17"/>
      <c r="AL576" s="17"/>
      <c r="AM576" s="17"/>
      <c r="AN576" s="17"/>
      <c r="AO576" s="17"/>
      <c r="AP576" s="17"/>
      <c r="AQ576" s="17"/>
      <c r="AR576" s="17"/>
      <c r="AS576" s="17"/>
      <c r="AT576" s="17"/>
      <c r="AU576" s="17"/>
      <c r="AV576" s="17"/>
      <c r="AW576" s="17"/>
      <c r="AX576" s="17"/>
      <c r="AY576" s="17"/>
      <c r="AZ576" s="17"/>
      <c r="BA576" s="17"/>
      <c r="BB576" s="17"/>
      <c r="BC576" s="17"/>
      <c r="BD576" s="17"/>
      <c r="BE576" s="17"/>
      <c r="BF576" s="17"/>
      <c r="BG576" s="17"/>
      <c r="BH576" s="17"/>
      <c r="BI576" s="17"/>
      <c r="BJ576" s="17"/>
      <c r="BK576" s="17"/>
      <c r="BL576" s="17"/>
      <c r="BM576" s="17"/>
      <c r="BN576" s="17"/>
      <c r="BO576" s="17"/>
      <c r="BP576" s="17"/>
      <c r="BQ576" s="17"/>
      <c r="BR576" s="17"/>
      <c r="BS576" s="17"/>
      <c r="BT576" s="17"/>
      <c r="BU576" s="17"/>
      <c r="BV576" s="17"/>
      <c r="BW576" s="17"/>
      <c r="BX576" s="17"/>
      <c r="BY576" s="17"/>
      <c r="BZ576" s="17"/>
      <c r="CA576" s="17"/>
      <c r="CB576" s="17"/>
      <c r="CC576" s="17"/>
      <c r="CD576" s="17"/>
      <c r="CE576" s="17"/>
      <c r="CF576" s="17"/>
      <c r="CG576" s="17"/>
      <c r="CH576" s="17"/>
      <c r="CI576" s="17"/>
      <c r="CJ576" s="17"/>
      <c r="CK576" s="17"/>
      <c r="CL576" s="17"/>
      <c r="CM576" s="17"/>
      <c r="CN576" s="17"/>
      <c r="CO576" s="17"/>
      <c r="CP576" s="17"/>
      <c r="CQ576" s="17"/>
      <c r="CR576" s="17"/>
      <c r="CS576" s="17"/>
      <c r="CT576" s="17"/>
      <c r="CU576" s="17"/>
      <c r="CV576" s="17"/>
      <c r="CW576" s="17"/>
      <c r="CX576" s="17"/>
      <c r="CY576" s="17"/>
      <c r="CZ576" s="17"/>
      <c r="DA576" s="17"/>
      <c r="DB576" s="17"/>
      <c r="DC576" s="17"/>
      <c r="DD576" s="17"/>
      <c r="DE576" s="17"/>
      <c r="DF576" s="17"/>
      <c r="DG576" s="17"/>
      <c r="DH576" s="17"/>
      <c r="DI576" s="17"/>
      <c r="DJ576" s="17"/>
      <c r="DK576" s="17"/>
      <c r="DL576" s="17"/>
      <c r="DM576" s="17"/>
      <c r="DN576" s="17"/>
      <c r="DO576" s="17"/>
      <c r="DP576" s="17"/>
      <c r="DQ576" s="17"/>
      <c r="DR576" s="17"/>
      <c r="DS576" s="17"/>
      <c r="DT576" s="17"/>
      <c r="DU576" s="17"/>
      <c r="DV576" s="17"/>
      <c r="DW576" s="17"/>
      <c r="DX576" s="17"/>
      <c r="DY576" s="17"/>
      <c r="DZ576" s="17"/>
      <c r="EA576" s="17"/>
      <c r="EB576" s="17"/>
      <c r="EC576" s="17"/>
      <c r="ED576" s="17"/>
      <c r="EE576" s="17"/>
      <c r="EF576" s="17"/>
      <c r="EG576" s="17"/>
      <c r="EH576" s="17"/>
      <c r="EI576" s="17"/>
      <c r="EJ576" s="17"/>
      <c r="EK576" s="17"/>
      <c r="EL576" s="17"/>
      <c r="EM576" s="17"/>
      <c r="EN576" s="17"/>
      <c r="EO576" s="17"/>
      <c r="EP576" s="17"/>
      <c r="EQ576" s="17"/>
      <c r="ER576" s="17"/>
      <c r="ES576" s="17"/>
      <c r="ET576" s="17"/>
      <c r="EU576" s="17"/>
      <c r="EV576" s="17"/>
      <c r="EW576" s="17"/>
      <c r="EX576" s="17"/>
      <c r="EY576" s="17"/>
      <c r="EZ576" s="17"/>
      <c r="FA576" s="17"/>
      <c r="FB576" s="17"/>
      <c r="FC576" s="17"/>
      <c r="FD576" s="17"/>
      <c r="FE576" s="17"/>
      <c r="FF576" s="17"/>
      <c r="FG576" s="17"/>
      <c r="FH576" s="17"/>
      <c r="FI576" s="17"/>
      <c r="FJ576" s="17"/>
      <c r="FK576" s="17"/>
      <c r="FL576" s="17"/>
      <c r="FM576" s="17"/>
      <c r="FN576" s="17"/>
      <c r="FO576" s="17"/>
      <c r="FP576" s="17"/>
      <c r="FQ576" s="17"/>
      <c r="FR576" s="17"/>
      <c r="FS576" s="17"/>
      <c r="FT576" s="17"/>
      <c r="FU576" s="17"/>
      <c r="FV576" s="17"/>
      <c r="FW576" s="17"/>
      <c r="FX576" s="17"/>
      <c r="FY576" s="17"/>
      <c r="FZ576" s="17"/>
      <c r="GA576" s="17"/>
      <c r="GB576" s="17"/>
      <c r="GC576" s="17"/>
      <c r="GD576" s="17"/>
      <c r="GE576" s="17"/>
      <c r="GF576" s="17"/>
      <c r="GG576" s="17"/>
      <c r="GH576" s="17"/>
      <c r="GI576" s="17"/>
      <c r="GJ576" s="17"/>
      <c r="GK576" s="17"/>
      <c r="GL576" s="17"/>
      <c r="GM576" s="17"/>
      <c r="GN576" s="17"/>
    </row>
    <row r="577" spans="1:196" s="17" customFormat="1" x14ac:dyDescent="0.25">
      <c r="A577" s="114">
        <f>IF(F577&lt;&gt;"",1+MAX($A$7:A576),"")</f>
        <v>453</v>
      </c>
      <c r="B577" s="239"/>
      <c r="C577" s="67"/>
      <c r="D577" s="67"/>
      <c r="E577" s="98" t="s">
        <v>565</v>
      </c>
      <c r="F577" s="68">
        <v>31</v>
      </c>
      <c r="G577" s="65"/>
      <c r="H577" s="68" t="s">
        <v>40</v>
      </c>
      <c r="I577" s="69">
        <v>0</v>
      </c>
      <c r="J577" s="70">
        <f t="shared" si="245"/>
        <v>31</v>
      </c>
      <c r="K577" s="71"/>
      <c r="L577" s="71">
        <f t="shared" si="246"/>
        <v>0</v>
      </c>
      <c r="M577" s="71"/>
      <c r="N577" s="41">
        <f t="shared" si="247"/>
        <v>0</v>
      </c>
      <c r="O577" s="71"/>
      <c r="P577" s="71">
        <f t="shared" si="248"/>
        <v>0</v>
      </c>
      <c r="Q577" s="72">
        <f t="shared" si="249"/>
        <v>0</v>
      </c>
      <c r="R577" s="73"/>
      <c r="S577" s="65"/>
      <c r="T577" s="65"/>
      <c r="U577" s="65"/>
      <c r="V577" s="65"/>
      <c r="W577" s="65"/>
      <c r="X577" s="65"/>
      <c r="Y577" s="65"/>
      <c r="Z577" s="65"/>
      <c r="AA577" s="65"/>
      <c r="AB577" s="65"/>
      <c r="AC577" s="65"/>
      <c r="AD577" s="65"/>
      <c r="AE577" s="65"/>
      <c r="AF577" s="65"/>
      <c r="AG577" s="65"/>
    </row>
    <row r="578" spans="1:196" s="81" customFormat="1" x14ac:dyDescent="0.25">
      <c r="A578" s="114">
        <f>IF(F578&lt;&gt;"",1+MAX($A$7:A577),"")</f>
        <v>454</v>
      </c>
      <c r="B578" s="240"/>
      <c r="C578" s="75"/>
      <c r="D578" s="75"/>
      <c r="E578" s="98" t="s">
        <v>566</v>
      </c>
      <c r="F578" s="68">
        <v>40</v>
      </c>
      <c r="G578" s="65"/>
      <c r="H578" s="68" t="s">
        <v>40</v>
      </c>
      <c r="I578" s="69">
        <v>0</v>
      </c>
      <c r="J578" s="70">
        <f t="shared" si="245"/>
        <v>40</v>
      </c>
      <c r="K578" s="71"/>
      <c r="L578" s="71">
        <f t="shared" si="246"/>
        <v>0</v>
      </c>
      <c r="M578" s="71"/>
      <c r="N578" s="41">
        <f t="shared" si="247"/>
        <v>0</v>
      </c>
      <c r="O578" s="71"/>
      <c r="P578" s="71">
        <f t="shared" si="248"/>
        <v>0</v>
      </c>
      <c r="Q578" s="72">
        <f t="shared" si="249"/>
        <v>0</v>
      </c>
      <c r="R578" s="73"/>
      <c r="S578" s="65"/>
      <c r="T578" s="65"/>
      <c r="U578" s="65"/>
      <c r="V578" s="65"/>
      <c r="W578" s="65"/>
      <c r="X578" s="65"/>
      <c r="Y578" s="65"/>
      <c r="Z578" s="65"/>
      <c r="AA578" s="65"/>
      <c r="AB578" s="65"/>
      <c r="AC578" s="65"/>
      <c r="AD578" s="65"/>
      <c r="AE578" s="65"/>
      <c r="AF578" s="65"/>
      <c r="AG578" s="65"/>
      <c r="AH578" s="17"/>
      <c r="AI578" s="17"/>
      <c r="AJ578" s="17"/>
      <c r="AK578" s="17"/>
      <c r="AL578" s="17"/>
      <c r="AM578" s="17"/>
      <c r="AN578" s="17"/>
      <c r="AO578" s="17"/>
      <c r="AP578" s="17"/>
      <c r="AQ578" s="17"/>
      <c r="AR578" s="17"/>
      <c r="AS578" s="17"/>
      <c r="AT578" s="17"/>
      <c r="AU578" s="17"/>
      <c r="AV578" s="17"/>
      <c r="AW578" s="17"/>
      <c r="AX578" s="17"/>
      <c r="AY578" s="17"/>
      <c r="AZ578" s="17"/>
      <c r="BA578" s="17"/>
      <c r="BB578" s="17"/>
      <c r="BC578" s="17"/>
      <c r="BD578" s="17"/>
      <c r="BE578" s="17"/>
      <c r="BF578" s="17"/>
      <c r="BG578" s="17"/>
      <c r="BH578" s="17"/>
      <c r="BI578" s="17"/>
      <c r="BJ578" s="17"/>
      <c r="BK578" s="17"/>
      <c r="BL578" s="17"/>
      <c r="BM578" s="17"/>
      <c r="BN578" s="17"/>
      <c r="BO578" s="17"/>
      <c r="BP578" s="17"/>
      <c r="BQ578" s="17"/>
      <c r="BR578" s="17"/>
      <c r="BS578" s="17"/>
      <c r="BT578" s="17"/>
      <c r="BU578" s="17"/>
      <c r="BV578" s="17"/>
      <c r="BW578" s="17"/>
      <c r="BX578" s="17"/>
      <c r="BY578" s="17"/>
      <c r="BZ578" s="17"/>
      <c r="CA578" s="17"/>
      <c r="CB578" s="17"/>
      <c r="CC578" s="17"/>
      <c r="CD578" s="17"/>
      <c r="CE578" s="17"/>
      <c r="CF578" s="17"/>
      <c r="CG578" s="17"/>
      <c r="CH578" s="17"/>
      <c r="CI578" s="17"/>
      <c r="CJ578" s="17"/>
      <c r="CK578" s="17"/>
      <c r="CL578" s="17"/>
      <c r="CM578" s="17"/>
      <c r="CN578" s="17"/>
      <c r="CO578" s="17"/>
      <c r="CP578" s="17"/>
      <c r="CQ578" s="17"/>
      <c r="CR578" s="17"/>
      <c r="CS578" s="17"/>
      <c r="CT578" s="17"/>
      <c r="CU578" s="17"/>
      <c r="CV578" s="17"/>
      <c r="CW578" s="17"/>
      <c r="CX578" s="17"/>
      <c r="CY578" s="17"/>
      <c r="CZ578" s="17"/>
      <c r="DA578" s="17"/>
      <c r="DB578" s="17"/>
      <c r="DC578" s="17"/>
      <c r="DD578" s="17"/>
      <c r="DE578" s="17"/>
      <c r="DF578" s="17"/>
      <c r="DG578" s="17"/>
      <c r="DH578" s="17"/>
      <c r="DI578" s="17"/>
      <c r="DJ578" s="17"/>
      <c r="DK578" s="17"/>
      <c r="DL578" s="17"/>
      <c r="DM578" s="17"/>
      <c r="DN578" s="17"/>
      <c r="DO578" s="17"/>
      <c r="DP578" s="17"/>
      <c r="DQ578" s="17"/>
      <c r="DR578" s="17"/>
      <c r="DS578" s="17"/>
      <c r="DT578" s="17"/>
      <c r="DU578" s="17"/>
      <c r="DV578" s="17"/>
      <c r="DW578" s="17"/>
      <c r="DX578" s="17"/>
      <c r="DY578" s="17"/>
      <c r="DZ578" s="17"/>
      <c r="EA578" s="17"/>
      <c r="EB578" s="17"/>
      <c r="EC578" s="17"/>
      <c r="ED578" s="17"/>
      <c r="EE578" s="17"/>
      <c r="EF578" s="17"/>
      <c r="EG578" s="17"/>
      <c r="EH578" s="17"/>
      <c r="EI578" s="17"/>
      <c r="EJ578" s="17"/>
      <c r="EK578" s="17"/>
      <c r="EL578" s="17"/>
      <c r="EM578" s="17"/>
      <c r="EN578" s="17"/>
      <c r="EO578" s="17"/>
      <c r="EP578" s="17"/>
      <c r="EQ578" s="17"/>
      <c r="ER578" s="17"/>
      <c r="ES578" s="17"/>
      <c r="ET578" s="17"/>
      <c r="EU578" s="17"/>
      <c r="EV578" s="17"/>
      <c r="EW578" s="17"/>
      <c r="EX578" s="17"/>
      <c r="EY578" s="17"/>
      <c r="EZ578" s="17"/>
      <c r="FA578" s="17"/>
      <c r="FB578" s="17"/>
      <c r="FC578" s="17"/>
      <c r="FD578" s="17"/>
      <c r="FE578" s="17"/>
      <c r="FF578" s="17"/>
      <c r="FG578" s="17"/>
      <c r="FH578" s="17"/>
      <c r="FI578" s="17"/>
      <c r="FJ578" s="17"/>
      <c r="FK578" s="17"/>
      <c r="FL578" s="17"/>
      <c r="FM578" s="17"/>
      <c r="FN578" s="17"/>
      <c r="FO578" s="17"/>
      <c r="FP578" s="17"/>
      <c r="FQ578" s="17"/>
      <c r="FR578" s="17"/>
      <c r="FS578" s="17"/>
      <c r="FT578" s="17"/>
      <c r="FU578" s="17"/>
      <c r="FV578" s="17"/>
      <c r="FW578" s="17"/>
      <c r="FX578" s="17"/>
      <c r="FY578" s="17"/>
      <c r="FZ578" s="17"/>
      <c r="GA578" s="17"/>
      <c r="GB578" s="17"/>
      <c r="GC578" s="17"/>
      <c r="GD578" s="17"/>
      <c r="GE578" s="17"/>
      <c r="GF578" s="17"/>
      <c r="GG578" s="17"/>
      <c r="GH578" s="17"/>
      <c r="GI578" s="17"/>
      <c r="GJ578" s="17"/>
      <c r="GK578" s="17"/>
      <c r="GL578" s="17"/>
      <c r="GM578" s="17"/>
      <c r="GN578" s="17"/>
    </row>
    <row r="579" spans="1:196" s="81" customFormat="1" x14ac:dyDescent="0.25">
      <c r="A579" s="114" t="str">
        <f>IF(F579&lt;&gt;"",1+MAX($A$7:A578),"")</f>
        <v/>
      </c>
      <c r="B579" s="177"/>
      <c r="C579" s="75"/>
      <c r="D579" s="75"/>
      <c r="E579" s="97" t="s">
        <v>239</v>
      </c>
      <c r="F579" s="68"/>
      <c r="G579" s="65"/>
      <c r="H579" s="68"/>
      <c r="I579" s="69"/>
      <c r="J579" s="70"/>
      <c r="K579" s="71"/>
      <c r="L579" s="71"/>
      <c r="M579" s="71"/>
      <c r="N579" s="41"/>
      <c r="O579" s="71"/>
      <c r="P579" s="71"/>
      <c r="Q579" s="72"/>
      <c r="R579" s="73"/>
      <c r="S579" s="65"/>
      <c r="T579" s="65"/>
      <c r="U579" s="65"/>
      <c r="V579" s="65"/>
      <c r="W579" s="65"/>
      <c r="X579" s="65"/>
      <c r="Y579" s="65"/>
      <c r="Z579" s="65"/>
      <c r="AA579" s="65"/>
      <c r="AB579" s="65"/>
      <c r="AC579" s="65"/>
      <c r="AD579" s="65"/>
      <c r="AE579" s="65"/>
      <c r="AF579" s="65"/>
      <c r="AG579" s="65"/>
      <c r="AH579" s="17"/>
      <c r="AI579" s="17"/>
      <c r="AJ579" s="17"/>
      <c r="AK579" s="17"/>
      <c r="AL579" s="17"/>
      <c r="AM579" s="17"/>
      <c r="AN579" s="17"/>
      <c r="AO579" s="17"/>
      <c r="AP579" s="17"/>
      <c r="AQ579" s="17"/>
      <c r="AR579" s="17"/>
      <c r="AS579" s="17"/>
      <c r="AT579" s="17"/>
      <c r="AU579" s="17"/>
      <c r="AV579" s="17"/>
      <c r="AW579" s="17"/>
      <c r="AX579" s="17"/>
      <c r="AY579" s="17"/>
      <c r="AZ579" s="17"/>
      <c r="BA579" s="17"/>
      <c r="BB579" s="17"/>
      <c r="BC579" s="17"/>
      <c r="BD579" s="17"/>
      <c r="BE579" s="17"/>
      <c r="BF579" s="17"/>
      <c r="BG579" s="17"/>
      <c r="BH579" s="17"/>
      <c r="BI579" s="17"/>
      <c r="BJ579" s="17"/>
      <c r="BK579" s="17"/>
      <c r="BL579" s="17"/>
      <c r="BM579" s="17"/>
      <c r="BN579" s="17"/>
      <c r="BO579" s="17"/>
      <c r="BP579" s="17"/>
      <c r="BQ579" s="17"/>
      <c r="BR579" s="17"/>
      <c r="BS579" s="17"/>
      <c r="BT579" s="17"/>
      <c r="BU579" s="17"/>
      <c r="BV579" s="17"/>
      <c r="BW579" s="17"/>
      <c r="BX579" s="17"/>
      <c r="BY579" s="17"/>
      <c r="BZ579" s="17"/>
      <c r="CA579" s="17"/>
      <c r="CB579" s="17"/>
      <c r="CC579" s="17"/>
      <c r="CD579" s="17"/>
      <c r="CE579" s="17"/>
      <c r="CF579" s="17"/>
      <c r="CG579" s="17"/>
      <c r="CH579" s="17"/>
      <c r="CI579" s="17"/>
      <c r="CJ579" s="17"/>
      <c r="CK579" s="17"/>
      <c r="CL579" s="17"/>
      <c r="CM579" s="17"/>
      <c r="CN579" s="17"/>
      <c r="CO579" s="17"/>
      <c r="CP579" s="17"/>
      <c r="CQ579" s="17"/>
      <c r="CR579" s="17"/>
      <c r="CS579" s="17"/>
      <c r="CT579" s="17"/>
      <c r="CU579" s="17"/>
      <c r="CV579" s="17"/>
      <c r="CW579" s="17"/>
      <c r="CX579" s="17"/>
      <c r="CY579" s="17"/>
      <c r="CZ579" s="17"/>
      <c r="DA579" s="17"/>
      <c r="DB579" s="17"/>
      <c r="DC579" s="17"/>
      <c r="DD579" s="17"/>
      <c r="DE579" s="17"/>
      <c r="DF579" s="17"/>
      <c r="DG579" s="17"/>
      <c r="DH579" s="17"/>
      <c r="DI579" s="17"/>
      <c r="DJ579" s="17"/>
      <c r="DK579" s="17"/>
      <c r="DL579" s="17"/>
      <c r="DM579" s="17"/>
      <c r="DN579" s="17"/>
      <c r="DO579" s="17"/>
      <c r="DP579" s="17"/>
      <c r="DQ579" s="17"/>
      <c r="DR579" s="17"/>
      <c r="DS579" s="17"/>
      <c r="DT579" s="17"/>
      <c r="DU579" s="17"/>
      <c r="DV579" s="17"/>
      <c r="DW579" s="17"/>
      <c r="DX579" s="17"/>
      <c r="DY579" s="17"/>
      <c r="DZ579" s="17"/>
      <c r="EA579" s="17"/>
      <c r="EB579" s="17"/>
      <c r="EC579" s="17"/>
      <c r="ED579" s="17"/>
      <c r="EE579" s="17"/>
      <c r="EF579" s="17"/>
      <c r="EG579" s="17"/>
      <c r="EH579" s="17"/>
      <c r="EI579" s="17"/>
      <c r="EJ579" s="17"/>
      <c r="EK579" s="17"/>
      <c r="EL579" s="17"/>
      <c r="EM579" s="17"/>
      <c r="EN579" s="17"/>
      <c r="EO579" s="17"/>
      <c r="EP579" s="17"/>
      <c r="EQ579" s="17"/>
      <c r="ER579" s="17"/>
      <c r="ES579" s="17"/>
      <c r="ET579" s="17"/>
      <c r="EU579" s="17"/>
      <c r="EV579" s="17"/>
      <c r="EW579" s="17"/>
      <c r="EX579" s="17"/>
      <c r="EY579" s="17"/>
      <c r="EZ579" s="17"/>
      <c r="FA579" s="17"/>
      <c r="FB579" s="17"/>
      <c r="FC579" s="17"/>
      <c r="FD579" s="17"/>
      <c r="FE579" s="17"/>
      <c r="FF579" s="17"/>
      <c r="FG579" s="17"/>
      <c r="FH579" s="17"/>
      <c r="FI579" s="17"/>
      <c r="FJ579" s="17"/>
      <c r="FK579" s="17"/>
      <c r="FL579" s="17"/>
      <c r="FM579" s="17"/>
      <c r="FN579" s="17"/>
      <c r="FO579" s="17"/>
      <c r="FP579" s="17"/>
      <c r="FQ579" s="17"/>
      <c r="FR579" s="17"/>
      <c r="FS579" s="17"/>
      <c r="FT579" s="17"/>
      <c r="FU579" s="17"/>
      <c r="FV579" s="17"/>
      <c r="FW579" s="17"/>
      <c r="FX579" s="17"/>
      <c r="FY579" s="17"/>
      <c r="FZ579" s="17"/>
      <c r="GA579" s="17"/>
      <c r="GB579" s="17"/>
      <c r="GC579" s="17"/>
      <c r="GD579" s="17"/>
      <c r="GE579" s="17"/>
      <c r="GF579" s="17"/>
      <c r="GG579" s="17"/>
      <c r="GH579" s="17"/>
      <c r="GI579" s="17"/>
      <c r="GJ579" s="17"/>
      <c r="GK579" s="17"/>
      <c r="GL579" s="17"/>
      <c r="GM579" s="17"/>
      <c r="GN579" s="17"/>
    </row>
    <row r="580" spans="1:196" s="81" customFormat="1" x14ac:dyDescent="0.25">
      <c r="A580" s="114" t="str">
        <f>IF(F580&lt;&gt;"",1+MAX($A$7:A579),"")</f>
        <v/>
      </c>
      <c r="B580" s="177"/>
      <c r="C580" s="75"/>
      <c r="D580" s="75"/>
      <c r="E580" s="97" t="s">
        <v>411</v>
      </c>
      <c r="F580" s="68"/>
      <c r="G580" s="83"/>
      <c r="H580" s="68"/>
      <c r="I580" s="69"/>
      <c r="J580" s="70"/>
      <c r="K580" s="71"/>
      <c r="L580" s="71"/>
      <c r="M580" s="71"/>
      <c r="N580" s="41"/>
      <c r="O580" s="71"/>
      <c r="P580" s="71"/>
      <c r="Q580" s="72"/>
      <c r="R580" s="73"/>
      <c r="S580" s="82"/>
      <c r="T580" s="83"/>
      <c r="U580" s="83"/>
      <c r="V580" s="84"/>
      <c r="W580" s="85"/>
      <c r="X580" s="86"/>
      <c r="Y580" s="86"/>
      <c r="Z580" s="86"/>
      <c r="AA580" s="86"/>
      <c r="AB580" s="87"/>
      <c r="AC580" s="88"/>
      <c r="AD580" s="65"/>
      <c r="AE580" s="65"/>
      <c r="AF580" s="65"/>
      <c r="AG580" s="65"/>
      <c r="AH580" s="17"/>
      <c r="AI580" s="17"/>
      <c r="AJ580" s="17"/>
      <c r="AK580" s="17"/>
      <c r="AL580" s="17"/>
      <c r="AM580" s="17"/>
      <c r="AN580" s="17"/>
      <c r="AO580" s="17"/>
      <c r="AP580" s="17"/>
      <c r="AQ580" s="17"/>
      <c r="AR580" s="17"/>
      <c r="AS580" s="17"/>
      <c r="AT580" s="17"/>
      <c r="AU580" s="17"/>
      <c r="AV580" s="17"/>
      <c r="AW580" s="17"/>
      <c r="AX580" s="17"/>
      <c r="AY580" s="17"/>
      <c r="AZ580" s="17"/>
      <c r="BA580" s="17"/>
      <c r="BB580" s="17"/>
      <c r="BC580" s="17"/>
      <c r="BD580" s="17"/>
      <c r="BE580" s="17"/>
      <c r="BF580" s="17"/>
      <c r="BG580" s="17"/>
      <c r="BH580" s="17"/>
      <c r="BI580" s="17"/>
      <c r="BJ580" s="17"/>
      <c r="BK580" s="17"/>
      <c r="BL580" s="17"/>
      <c r="BM580" s="17"/>
      <c r="BN580" s="17"/>
      <c r="BO580" s="17"/>
      <c r="BP580" s="17"/>
      <c r="BQ580" s="17"/>
      <c r="BR580" s="17"/>
      <c r="BS580" s="17"/>
      <c r="BT580" s="17"/>
      <c r="BU580" s="17"/>
      <c r="BV580" s="17"/>
      <c r="BW580" s="17"/>
      <c r="BX580" s="17"/>
      <c r="BY580" s="17"/>
      <c r="BZ580" s="17"/>
      <c r="CA580" s="17"/>
      <c r="CB580" s="17"/>
      <c r="CC580" s="17"/>
      <c r="CD580" s="17"/>
      <c r="CE580" s="17"/>
      <c r="CF580" s="17"/>
      <c r="CG580" s="17"/>
      <c r="CH580" s="17"/>
      <c r="CI580" s="17"/>
      <c r="CJ580" s="17"/>
      <c r="CK580" s="17"/>
      <c r="CL580" s="17"/>
      <c r="CM580" s="17"/>
      <c r="CN580" s="17"/>
      <c r="CO580" s="17"/>
      <c r="CP580" s="17"/>
      <c r="CQ580" s="17"/>
      <c r="CR580" s="17"/>
      <c r="CS580" s="17"/>
      <c r="CT580" s="17"/>
      <c r="CU580" s="17"/>
      <c r="CV580" s="17"/>
      <c r="CW580" s="17"/>
      <c r="CX580" s="17"/>
      <c r="CY580" s="17"/>
      <c r="CZ580" s="17"/>
      <c r="DA580" s="17"/>
      <c r="DB580" s="17"/>
      <c r="DC580" s="17"/>
      <c r="DD580" s="17"/>
      <c r="DE580" s="17"/>
      <c r="DF580" s="17"/>
      <c r="DG580" s="17"/>
      <c r="DH580" s="17"/>
      <c r="DI580" s="17"/>
      <c r="DJ580" s="17"/>
      <c r="DK580" s="17"/>
      <c r="DL580" s="17"/>
      <c r="DM580" s="17"/>
      <c r="DN580" s="17"/>
      <c r="DO580" s="17"/>
      <c r="DP580" s="17"/>
      <c r="DQ580" s="17"/>
      <c r="DR580" s="17"/>
      <c r="DS580" s="17"/>
      <c r="DT580" s="17"/>
      <c r="DU580" s="17"/>
      <c r="DV580" s="17"/>
      <c r="DW580" s="17"/>
      <c r="DX580" s="17"/>
      <c r="DY580" s="17"/>
      <c r="DZ580" s="17"/>
      <c r="EA580" s="17"/>
      <c r="EB580" s="17"/>
      <c r="EC580" s="17"/>
      <c r="ED580" s="17"/>
      <c r="EE580" s="17"/>
      <c r="EF580" s="17"/>
      <c r="EG580" s="17"/>
      <c r="EH580" s="17"/>
      <c r="EI580" s="17"/>
      <c r="EJ580" s="17"/>
      <c r="EK580" s="17"/>
      <c r="EL580" s="17"/>
      <c r="EM580" s="17"/>
      <c r="EN580" s="17"/>
      <c r="EO580" s="17"/>
      <c r="EP580" s="17"/>
      <c r="EQ580" s="17"/>
      <c r="ER580" s="17"/>
      <c r="ES580" s="17"/>
      <c r="ET580" s="17"/>
      <c r="EU580" s="17"/>
      <c r="EV580" s="17"/>
      <c r="EW580" s="17"/>
      <c r="EX580" s="17"/>
      <c r="EY580" s="17"/>
      <c r="EZ580" s="17"/>
      <c r="FA580" s="17"/>
      <c r="FB580" s="17"/>
      <c r="FC580" s="17"/>
      <c r="FD580" s="17"/>
      <c r="FE580" s="17"/>
      <c r="FF580" s="17"/>
      <c r="FG580" s="17"/>
      <c r="FH580" s="17"/>
      <c r="FI580" s="17"/>
      <c r="FJ580" s="17"/>
      <c r="FK580" s="17"/>
      <c r="FL580" s="17"/>
      <c r="FM580" s="17"/>
      <c r="FN580" s="17"/>
      <c r="FO580" s="17"/>
      <c r="FP580" s="17"/>
      <c r="FQ580" s="17"/>
      <c r="FR580" s="17"/>
      <c r="FS580" s="17"/>
      <c r="FT580" s="17"/>
      <c r="FU580" s="17"/>
      <c r="FV580" s="17"/>
      <c r="FW580" s="17"/>
      <c r="FX580" s="17"/>
      <c r="FY580" s="17"/>
      <c r="FZ580" s="17"/>
      <c r="GA580" s="17"/>
      <c r="GB580" s="17"/>
      <c r="GC580" s="17"/>
      <c r="GD580" s="17"/>
      <c r="GE580" s="17"/>
      <c r="GF580" s="17"/>
      <c r="GG580" s="17"/>
      <c r="GH580" s="17"/>
      <c r="GI580" s="17"/>
      <c r="GJ580" s="17"/>
      <c r="GK580" s="17"/>
      <c r="GL580" s="17"/>
      <c r="GM580" s="17"/>
      <c r="GN580" s="17"/>
    </row>
    <row r="581" spans="1:196" s="17" customFormat="1" x14ac:dyDescent="0.25">
      <c r="A581" s="114">
        <f>IF(F581&lt;&gt;"",1+MAX($A$7:A580),"")</f>
        <v>455</v>
      </c>
      <c r="B581" s="232" t="s">
        <v>645</v>
      </c>
      <c r="C581" s="67"/>
      <c r="D581" s="67"/>
      <c r="E581" s="98" t="s">
        <v>567</v>
      </c>
      <c r="F581" s="68">
        <v>2</v>
      </c>
      <c r="G581" s="65"/>
      <c r="H581" s="68" t="s">
        <v>35</v>
      </c>
      <c r="I581" s="69">
        <v>0</v>
      </c>
      <c r="J581" s="70">
        <f t="shared" si="245"/>
        <v>2</v>
      </c>
      <c r="K581" s="71"/>
      <c r="L581" s="71">
        <f t="shared" si="246"/>
        <v>0</v>
      </c>
      <c r="M581" s="71"/>
      <c r="N581" s="41">
        <f t="shared" si="247"/>
        <v>0</v>
      </c>
      <c r="O581" s="71"/>
      <c r="P581" s="71">
        <f t="shared" si="248"/>
        <v>0</v>
      </c>
      <c r="Q581" s="72">
        <f t="shared" si="249"/>
        <v>0</v>
      </c>
      <c r="R581" s="73"/>
      <c r="S581" s="65"/>
      <c r="T581" s="65"/>
      <c r="U581" s="65"/>
      <c r="V581" s="65"/>
      <c r="W581" s="65"/>
      <c r="X581" s="65"/>
      <c r="Y581" s="65"/>
      <c r="Z581" s="65"/>
      <c r="AA581" s="65"/>
      <c r="AB581" s="65"/>
      <c r="AC581" s="65"/>
      <c r="AD581" s="65"/>
      <c r="AE581" s="65"/>
      <c r="AF581" s="65"/>
      <c r="AG581" s="65"/>
    </row>
    <row r="582" spans="1:196" s="81" customFormat="1" x14ac:dyDescent="0.25">
      <c r="A582" s="114">
        <f>IF(F582&lt;&gt;"",1+MAX($A$7:A581),"")</f>
        <v>456</v>
      </c>
      <c r="B582" s="233"/>
      <c r="C582" s="75"/>
      <c r="D582" s="75"/>
      <c r="E582" s="98" t="s">
        <v>415</v>
      </c>
      <c r="F582" s="68">
        <v>2</v>
      </c>
      <c r="G582" s="65"/>
      <c r="H582" s="68" t="s">
        <v>35</v>
      </c>
      <c r="I582" s="69">
        <v>0</v>
      </c>
      <c r="J582" s="70">
        <f t="shared" si="245"/>
        <v>2</v>
      </c>
      <c r="K582" s="71"/>
      <c r="L582" s="71">
        <f t="shared" si="246"/>
        <v>0</v>
      </c>
      <c r="M582" s="71"/>
      <c r="N582" s="41">
        <f t="shared" si="247"/>
        <v>0</v>
      </c>
      <c r="O582" s="71"/>
      <c r="P582" s="71">
        <f t="shared" si="248"/>
        <v>0</v>
      </c>
      <c r="Q582" s="72">
        <f t="shared" si="249"/>
        <v>0</v>
      </c>
      <c r="R582" s="73"/>
      <c r="S582" s="65"/>
      <c r="T582" s="65"/>
      <c r="U582" s="65"/>
      <c r="V582" s="65"/>
      <c r="W582" s="65"/>
      <c r="X582" s="65"/>
      <c r="Y582" s="65"/>
      <c r="Z582" s="65"/>
      <c r="AA582" s="65"/>
      <c r="AB582" s="65"/>
      <c r="AC582" s="65"/>
      <c r="AD582" s="65"/>
      <c r="AE582" s="65"/>
      <c r="AF582" s="65"/>
      <c r="AG582" s="65"/>
      <c r="AH582" s="17"/>
      <c r="AI582" s="17"/>
      <c r="AJ582" s="17"/>
      <c r="AK582" s="17"/>
      <c r="AL582" s="17"/>
      <c r="AM582" s="17"/>
      <c r="AN582" s="17"/>
      <c r="AO582" s="17"/>
      <c r="AP582" s="17"/>
      <c r="AQ582" s="17"/>
      <c r="AR582" s="17"/>
      <c r="AS582" s="17"/>
      <c r="AT582" s="17"/>
      <c r="AU582" s="17"/>
      <c r="AV582" s="17"/>
      <c r="AW582" s="17"/>
      <c r="AX582" s="17"/>
      <c r="AY582" s="17"/>
      <c r="AZ582" s="17"/>
      <c r="BA582" s="17"/>
      <c r="BB582" s="17"/>
      <c r="BC582" s="17"/>
      <c r="BD582" s="17"/>
      <c r="BE582" s="17"/>
      <c r="BF582" s="17"/>
      <c r="BG582" s="17"/>
      <c r="BH582" s="17"/>
      <c r="BI582" s="17"/>
      <c r="BJ582" s="17"/>
      <c r="BK582" s="17"/>
      <c r="BL582" s="17"/>
      <c r="BM582" s="17"/>
      <c r="BN582" s="17"/>
      <c r="BO582" s="17"/>
      <c r="BP582" s="17"/>
      <c r="BQ582" s="17"/>
      <c r="BR582" s="17"/>
      <c r="BS582" s="17"/>
      <c r="BT582" s="17"/>
      <c r="BU582" s="17"/>
      <c r="BV582" s="17"/>
      <c r="BW582" s="17"/>
      <c r="BX582" s="17"/>
      <c r="BY582" s="17"/>
      <c r="BZ582" s="17"/>
      <c r="CA582" s="17"/>
      <c r="CB582" s="17"/>
      <c r="CC582" s="17"/>
      <c r="CD582" s="17"/>
      <c r="CE582" s="17"/>
      <c r="CF582" s="17"/>
      <c r="CG582" s="17"/>
      <c r="CH582" s="17"/>
      <c r="CI582" s="17"/>
      <c r="CJ582" s="17"/>
      <c r="CK582" s="17"/>
      <c r="CL582" s="17"/>
      <c r="CM582" s="17"/>
      <c r="CN582" s="17"/>
      <c r="CO582" s="17"/>
      <c r="CP582" s="17"/>
      <c r="CQ582" s="17"/>
      <c r="CR582" s="17"/>
      <c r="CS582" s="17"/>
      <c r="CT582" s="17"/>
      <c r="CU582" s="17"/>
      <c r="CV582" s="17"/>
      <c r="CW582" s="17"/>
      <c r="CX582" s="17"/>
      <c r="CY582" s="17"/>
      <c r="CZ582" s="17"/>
      <c r="DA582" s="17"/>
      <c r="DB582" s="17"/>
      <c r="DC582" s="17"/>
      <c r="DD582" s="17"/>
      <c r="DE582" s="17"/>
      <c r="DF582" s="17"/>
      <c r="DG582" s="17"/>
      <c r="DH582" s="17"/>
      <c r="DI582" s="17"/>
      <c r="DJ582" s="17"/>
      <c r="DK582" s="17"/>
      <c r="DL582" s="17"/>
      <c r="DM582" s="17"/>
      <c r="DN582" s="17"/>
      <c r="DO582" s="17"/>
      <c r="DP582" s="17"/>
      <c r="DQ582" s="17"/>
      <c r="DR582" s="17"/>
      <c r="DS582" s="17"/>
      <c r="DT582" s="17"/>
      <c r="DU582" s="17"/>
      <c r="DV582" s="17"/>
      <c r="DW582" s="17"/>
      <c r="DX582" s="17"/>
      <c r="DY582" s="17"/>
      <c r="DZ582" s="17"/>
      <c r="EA582" s="17"/>
      <c r="EB582" s="17"/>
      <c r="EC582" s="17"/>
      <c r="ED582" s="17"/>
      <c r="EE582" s="17"/>
      <c r="EF582" s="17"/>
      <c r="EG582" s="17"/>
      <c r="EH582" s="17"/>
      <c r="EI582" s="17"/>
      <c r="EJ582" s="17"/>
      <c r="EK582" s="17"/>
      <c r="EL582" s="17"/>
      <c r="EM582" s="17"/>
      <c r="EN582" s="17"/>
      <c r="EO582" s="17"/>
      <c r="EP582" s="17"/>
      <c r="EQ582" s="17"/>
      <c r="ER582" s="17"/>
      <c r="ES582" s="17"/>
      <c r="ET582" s="17"/>
      <c r="EU582" s="17"/>
      <c r="EV582" s="17"/>
      <c r="EW582" s="17"/>
      <c r="EX582" s="17"/>
      <c r="EY582" s="17"/>
      <c r="EZ582" s="17"/>
      <c r="FA582" s="17"/>
      <c r="FB582" s="17"/>
      <c r="FC582" s="17"/>
      <c r="FD582" s="17"/>
      <c r="FE582" s="17"/>
      <c r="FF582" s="17"/>
      <c r="FG582" s="17"/>
      <c r="FH582" s="17"/>
      <c r="FI582" s="17"/>
      <c r="FJ582" s="17"/>
      <c r="FK582" s="17"/>
      <c r="FL582" s="17"/>
      <c r="FM582" s="17"/>
      <c r="FN582" s="17"/>
      <c r="FO582" s="17"/>
      <c r="FP582" s="17"/>
      <c r="FQ582" s="17"/>
      <c r="FR582" s="17"/>
      <c r="FS582" s="17"/>
      <c r="FT582" s="17"/>
      <c r="FU582" s="17"/>
      <c r="FV582" s="17"/>
      <c r="FW582" s="17"/>
      <c r="FX582" s="17"/>
      <c r="FY582" s="17"/>
      <c r="FZ582" s="17"/>
      <c r="GA582" s="17"/>
      <c r="GB582" s="17"/>
      <c r="GC582" s="17"/>
      <c r="GD582" s="17"/>
      <c r="GE582" s="17"/>
      <c r="GF582" s="17"/>
      <c r="GG582" s="17"/>
      <c r="GH582" s="17"/>
      <c r="GI582" s="17"/>
      <c r="GJ582" s="17"/>
      <c r="GK582" s="17"/>
      <c r="GL582" s="17"/>
      <c r="GM582" s="17"/>
      <c r="GN582" s="17"/>
    </row>
    <row r="583" spans="1:196" s="81" customFormat="1" x14ac:dyDescent="0.25">
      <c r="A583" s="114">
        <f>IF(F583&lt;&gt;"",1+MAX($A$7:A582),"")</f>
        <v>457</v>
      </c>
      <c r="B583" s="233"/>
      <c r="C583" s="75"/>
      <c r="D583" s="75"/>
      <c r="E583" s="98" t="s">
        <v>419</v>
      </c>
      <c r="F583" s="68">
        <v>2</v>
      </c>
      <c r="G583" s="65"/>
      <c r="H583" s="68" t="s">
        <v>35</v>
      </c>
      <c r="I583" s="69">
        <v>0</v>
      </c>
      <c r="J583" s="70">
        <f t="shared" si="245"/>
        <v>2</v>
      </c>
      <c r="K583" s="71"/>
      <c r="L583" s="71">
        <f t="shared" si="246"/>
        <v>0</v>
      </c>
      <c r="M583" s="71"/>
      <c r="N583" s="41">
        <f t="shared" si="247"/>
        <v>0</v>
      </c>
      <c r="O583" s="71"/>
      <c r="P583" s="71">
        <f t="shared" si="248"/>
        <v>0</v>
      </c>
      <c r="Q583" s="72">
        <f t="shared" si="249"/>
        <v>0</v>
      </c>
      <c r="R583" s="73"/>
      <c r="S583" s="65"/>
      <c r="T583" s="65"/>
      <c r="U583" s="65"/>
      <c r="V583" s="65"/>
      <c r="W583" s="65"/>
      <c r="X583" s="65"/>
      <c r="Y583" s="65"/>
      <c r="Z583" s="65"/>
      <c r="AA583" s="65"/>
      <c r="AB583" s="65"/>
      <c r="AC583" s="65"/>
      <c r="AD583" s="65"/>
      <c r="AE583" s="65"/>
      <c r="AF583" s="65"/>
      <c r="AG583" s="65"/>
      <c r="AH583" s="17"/>
      <c r="AI583" s="17"/>
      <c r="AJ583" s="17"/>
      <c r="AK583" s="17"/>
      <c r="AL583" s="17"/>
      <c r="AM583" s="17"/>
      <c r="AN583" s="17"/>
      <c r="AO583" s="17"/>
      <c r="AP583" s="17"/>
      <c r="AQ583" s="17"/>
      <c r="AR583" s="17"/>
      <c r="AS583" s="17"/>
      <c r="AT583" s="17"/>
      <c r="AU583" s="17"/>
      <c r="AV583" s="17"/>
      <c r="AW583" s="17"/>
      <c r="AX583" s="17"/>
      <c r="AY583" s="17"/>
      <c r="AZ583" s="17"/>
      <c r="BA583" s="17"/>
      <c r="BB583" s="17"/>
      <c r="BC583" s="17"/>
      <c r="BD583" s="17"/>
      <c r="BE583" s="17"/>
      <c r="BF583" s="17"/>
      <c r="BG583" s="17"/>
      <c r="BH583" s="17"/>
      <c r="BI583" s="17"/>
      <c r="BJ583" s="17"/>
      <c r="BK583" s="17"/>
      <c r="BL583" s="17"/>
      <c r="BM583" s="17"/>
      <c r="BN583" s="17"/>
      <c r="BO583" s="17"/>
      <c r="BP583" s="17"/>
      <c r="BQ583" s="17"/>
      <c r="BR583" s="17"/>
      <c r="BS583" s="17"/>
      <c r="BT583" s="17"/>
      <c r="BU583" s="17"/>
      <c r="BV583" s="17"/>
      <c r="BW583" s="17"/>
      <c r="BX583" s="17"/>
      <c r="BY583" s="17"/>
      <c r="BZ583" s="17"/>
      <c r="CA583" s="17"/>
      <c r="CB583" s="17"/>
      <c r="CC583" s="17"/>
      <c r="CD583" s="17"/>
      <c r="CE583" s="17"/>
      <c r="CF583" s="17"/>
      <c r="CG583" s="17"/>
      <c r="CH583" s="17"/>
      <c r="CI583" s="17"/>
      <c r="CJ583" s="17"/>
      <c r="CK583" s="17"/>
      <c r="CL583" s="17"/>
      <c r="CM583" s="17"/>
      <c r="CN583" s="17"/>
      <c r="CO583" s="17"/>
      <c r="CP583" s="17"/>
      <c r="CQ583" s="17"/>
      <c r="CR583" s="17"/>
      <c r="CS583" s="17"/>
      <c r="CT583" s="17"/>
      <c r="CU583" s="17"/>
      <c r="CV583" s="17"/>
      <c r="CW583" s="17"/>
      <c r="CX583" s="17"/>
      <c r="CY583" s="17"/>
      <c r="CZ583" s="17"/>
      <c r="DA583" s="17"/>
      <c r="DB583" s="17"/>
      <c r="DC583" s="17"/>
      <c r="DD583" s="17"/>
      <c r="DE583" s="17"/>
      <c r="DF583" s="17"/>
      <c r="DG583" s="17"/>
      <c r="DH583" s="17"/>
      <c r="DI583" s="17"/>
      <c r="DJ583" s="17"/>
      <c r="DK583" s="17"/>
      <c r="DL583" s="17"/>
      <c r="DM583" s="17"/>
      <c r="DN583" s="17"/>
      <c r="DO583" s="17"/>
      <c r="DP583" s="17"/>
      <c r="DQ583" s="17"/>
      <c r="DR583" s="17"/>
      <c r="DS583" s="17"/>
      <c r="DT583" s="17"/>
      <c r="DU583" s="17"/>
      <c r="DV583" s="17"/>
      <c r="DW583" s="17"/>
      <c r="DX583" s="17"/>
      <c r="DY583" s="17"/>
      <c r="DZ583" s="17"/>
      <c r="EA583" s="17"/>
      <c r="EB583" s="17"/>
      <c r="EC583" s="17"/>
      <c r="ED583" s="17"/>
      <c r="EE583" s="17"/>
      <c r="EF583" s="17"/>
      <c r="EG583" s="17"/>
      <c r="EH583" s="17"/>
      <c r="EI583" s="17"/>
      <c r="EJ583" s="17"/>
      <c r="EK583" s="17"/>
      <c r="EL583" s="17"/>
      <c r="EM583" s="17"/>
      <c r="EN583" s="17"/>
      <c r="EO583" s="17"/>
      <c r="EP583" s="17"/>
      <c r="EQ583" s="17"/>
      <c r="ER583" s="17"/>
      <c r="ES583" s="17"/>
      <c r="ET583" s="17"/>
      <c r="EU583" s="17"/>
      <c r="EV583" s="17"/>
      <c r="EW583" s="17"/>
      <c r="EX583" s="17"/>
      <c r="EY583" s="17"/>
      <c r="EZ583" s="17"/>
      <c r="FA583" s="17"/>
      <c r="FB583" s="17"/>
      <c r="FC583" s="17"/>
      <c r="FD583" s="17"/>
      <c r="FE583" s="17"/>
      <c r="FF583" s="17"/>
      <c r="FG583" s="17"/>
      <c r="FH583" s="17"/>
      <c r="FI583" s="17"/>
      <c r="FJ583" s="17"/>
      <c r="FK583" s="17"/>
      <c r="FL583" s="17"/>
      <c r="FM583" s="17"/>
      <c r="FN583" s="17"/>
      <c r="FO583" s="17"/>
      <c r="FP583" s="17"/>
      <c r="FQ583" s="17"/>
      <c r="FR583" s="17"/>
      <c r="FS583" s="17"/>
      <c r="FT583" s="17"/>
      <c r="FU583" s="17"/>
      <c r="FV583" s="17"/>
      <c r="FW583" s="17"/>
      <c r="FX583" s="17"/>
      <c r="FY583" s="17"/>
      <c r="FZ583" s="17"/>
      <c r="GA583" s="17"/>
      <c r="GB583" s="17"/>
      <c r="GC583" s="17"/>
      <c r="GD583" s="17"/>
      <c r="GE583" s="17"/>
      <c r="GF583" s="17"/>
      <c r="GG583" s="17"/>
      <c r="GH583" s="17"/>
      <c r="GI583" s="17"/>
      <c r="GJ583" s="17"/>
      <c r="GK583" s="17"/>
      <c r="GL583" s="17"/>
      <c r="GM583" s="17"/>
      <c r="GN583" s="17"/>
    </row>
    <row r="584" spans="1:196" s="81" customFormat="1" x14ac:dyDescent="0.25">
      <c r="A584" s="114">
        <f>IF(F584&lt;&gt;"",1+MAX($A$7:A583),"")</f>
        <v>458</v>
      </c>
      <c r="B584" s="233"/>
      <c r="C584" s="75"/>
      <c r="D584" s="75"/>
      <c r="E584" s="98" t="s">
        <v>568</v>
      </c>
      <c r="F584" s="68">
        <v>2</v>
      </c>
      <c r="G584" s="83"/>
      <c r="H584" s="68" t="s">
        <v>35</v>
      </c>
      <c r="I584" s="69">
        <v>0</v>
      </c>
      <c r="J584" s="70">
        <f t="shared" si="245"/>
        <v>2</v>
      </c>
      <c r="K584" s="71"/>
      <c r="L584" s="71">
        <f t="shared" si="246"/>
        <v>0</v>
      </c>
      <c r="M584" s="71"/>
      <c r="N584" s="41">
        <f t="shared" si="247"/>
        <v>0</v>
      </c>
      <c r="O584" s="71"/>
      <c r="P584" s="71">
        <f t="shared" si="248"/>
        <v>0</v>
      </c>
      <c r="Q584" s="72">
        <f t="shared" si="249"/>
        <v>0</v>
      </c>
      <c r="R584" s="73"/>
      <c r="S584" s="82"/>
      <c r="T584" s="83"/>
      <c r="U584" s="83"/>
      <c r="V584" s="84"/>
      <c r="W584" s="85"/>
      <c r="X584" s="86"/>
      <c r="Y584" s="86"/>
      <c r="Z584" s="86"/>
      <c r="AA584" s="86"/>
      <c r="AB584" s="87"/>
      <c r="AC584" s="88"/>
      <c r="AD584" s="65"/>
      <c r="AE584" s="65"/>
      <c r="AF584" s="65"/>
      <c r="AG584" s="65"/>
      <c r="AH584" s="17"/>
      <c r="AI584" s="17"/>
      <c r="AJ584" s="17"/>
      <c r="AK584" s="17"/>
      <c r="AL584" s="17"/>
      <c r="AM584" s="17"/>
      <c r="AN584" s="17"/>
      <c r="AO584" s="17"/>
      <c r="AP584" s="17"/>
      <c r="AQ584" s="17"/>
      <c r="AR584" s="17"/>
      <c r="AS584" s="17"/>
      <c r="AT584" s="17"/>
      <c r="AU584" s="17"/>
      <c r="AV584" s="17"/>
      <c r="AW584" s="17"/>
      <c r="AX584" s="17"/>
      <c r="AY584" s="17"/>
      <c r="AZ584" s="17"/>
      <c r="BA584" s="17"/>
      <c r="BB584" s="17"/>
      <c r="BC584" s="17"/>
      <c r="BD584" s="17"/>
      <c r="BE584" s="17"/>
      <c r="BF584" s="17"/>
      <c r="BG584" s="17"/>
      <c r="BH584" s="17"/>
      <c r="BI584" s="17"/>
      <c r="BJ584" s="17"/>
      <c r="BK584" s="17"/>
      <c r="BL584" s="17"/>
      <c r="BM584" s="17"/>
      <c r="BN584" s="17"/>
      <c r="BO584" s="17"/>
      <c r="BP584" s="17"/>
      <c r="BQ584" s="17"/>
      <c r="BR584" s="17"/>
      <c r="BS584" s="17"/>
      <c r="BT584" s="17"/>
      <c r="BU584" s="17"/>
      <c r="BV584" s="17"/>
      <c r="BW584" s="17"/>
      <c r="BX584" s="17"/>
      <c r="BY584" s="17"/>
      <c r="BZ584" s="17"/>
      <c r="CA584" s="17"/>
      <c r="CB584" s="17"/>
      <c r="CC584" s="17"/>
      <c r="CD584" s="17"/>
      <c r="CE584" s="17"/>
      <c r="CF584" s="17"/>
      <c r="CG584" s="17"/>
      <c r="CH584" s="17"/>
      <c r="CI584" s="17"/>
      <c r="CJ584" s="17"/>
      <c r="CK584" s="17"/>
      <c r="CL584" s="17"/>
      <c r="CM584" s="17"/>
      <c r="CN584" s="17"/>
      <c r="CO584" s="17"/>
      <c r="CP584" s="17"/>
      <c r="CQ584" s="17"/>
      <c r="CR584" s="17"/>
      <c r="CS584" s="17"/>
      <c r="CT584" s="17"/>
      <c r="CU584" s="17"/>
      <c r="CV584" s="17"/>
      <c r="CW584" s="17"/>
      <c r="CX584" s="17"/>
      <c r="CY584" s="17"/>
      <c r="CZ584" s="17"/>
      <c r="DA584" s="17"/>
      <c r="DB584" s="17"/>
      <c r="DC584" s="17"/>
      <c r="DD584" s="17"/>
      <c r="DE584" s="17"/>
      <c r="DF584" s="17"/>
      <c r="DG584" s="17"/>
      <c r="DH584" s="17"/>
      <c r="DI584" s="17"/>
      <c r="DJ584" s="17"/>
      <c r="DK584" s="17"/>
      <c r="DL584" s="17"/>
      <c r="DM584" s="17"/>
      <c r="DN584" s="17"/>
      <c r="DO584" s="17"/>
      <c r="DP584" s="17"/>
      <c r="DQ584" s="17"/>
      <c r="DR584" s="17"/>
      <c r="DS584" s="17"/>
      <c r="DT584" s="17"/>
      <c r="DU584" s="17"/>
      <c r="DV584" s="17"/>
      <c r="DW584" s="17"/>
      <c r="DX584" s="17"/>
      <c r="DY584" s="17"/>
      <c r="DZ584" s="17"/>
      <c r="EA584" s="17"/>
      <c r="EB584" s="17"/>
      <c r="EC584" s="17"/>
      <c r="ED584" s="17"/>
      <c r="EE584" s="17"/>
      <c r="EF584" s="17"/>
      <c r="EG584" s="17"/>
      <c r="EH584" s="17"/>
      <c r="EI584" s="17"/>
      <c r="EJ584" s="17"/>
      <c r="EK584" s="17"/>
      <c r="EL584" s="17"/>
      <c r="EM584" s="17"/>
      <c r="EN584" s="17"/>
      <c r="EO584" s="17"/>
      <c r="EP584" s="17"/>
      <c r="EQ584" s="17"/>
      <c r="ER584" s="17"/>
      <c r="ES584" s="17"/>
      <c r="ET584" s="17"/>
      <c r="EU584" s="17"/>
      <c r="EV584" s="17"/>
      <c r="EW584" s="17"/>
      <c r="EX584" s="17"/>
      <c r="EY584" s="17"/>
      <c r="EZ584" s="17"/>
      <c r="FA584" s="17"/>
      <c r="FB584" s="17"/>
      <c r="FC584" s="17"/>
      <c r="FD584" s="17"/>
      <c r="FE584" s="17"/>
      <c r="FF584" s="17"/>
      <c r="FG584" s="17"/>
      <c r="FH584" s="17"/>
      <c r="FI584" s="17"/>
      <c r="FJ584" s="17"/>
      <c r="FK584" s="17"/>
      <c r="FL584" s="17"/>
      <c r="FM584" s="17"/>
      <c r="FN584" s="17"/>
      <c r="FO584" s="17"/>
      <c r="FP584" s="17"/>
      <c r="FQ584" s="17"/>
      <c r="FR584" s="17"/>
      <c r="FS584" s="17"/>
      <c r="FT584" s="17"/>
      <c r="FU584" s="17"/>
      <c r="FV584" s="17"/>
      <c r="FW584" s="17"/>
      <c r="FX584" s="17"/>
      <c r="FY584" s="17"/>
      <c r="FZ584" s="17"/>
      <c r="GA584" s="17"/>
      <c r="GB584" s="17"/>
      <c r="GC584" s="17"/>
      <c r="GD584" s="17"/>
      <c r="GE584" s="17"/>
      <c r="GF584" s="17"/>
      <c r="GG584" s="17"/>
      <c r="GH584" s="17"/>
      <c r="GI584" s="17"/>
      <c r="GJ584" s="17"/>
      <c r="GK584" s="17"/>
      <c r="GL584" s="17"/>
      <c r="GM584" s="17"/>
      <c r="GN584" s="17"/>
    </row>
    <row r="585" spans="1:196" s="17" customFormat="1" x14ac:dyDescent="0.25">
      <c r="A585" s="114">
        <f>IF(F585&lt;&gt;"",1+MAX($A$7:A584),"")</f>
        <v>459</v>
      </c>
      <c r="B585" s="233"/>
      <c r="C585" s="67"/>
      <c r="D585" s="67"/>
      <c r="E585" s="98" t="s">
        <v>569</v>
      </c>
      <c r="F585" s="68">
        <v>1</v>
      </c>
      <c r="G585" s="65"/>
      <c r="H585" s="68" t="s">
        <v>35</v>
      </c>
      <c r="I585" s="69">
        <v>0</v>
      </c>
      <c r="J585" s="70">
        <f t="shared" si="245"/>
        <v>1</v>
      </c>
      <c r="K585" s="71"/>
      <c r="L585" s="71">
        <f t="shared" si="246"/>
        <v>0</v>
      </c>
      <c r="M585" s="71"/>
      <c r="N585" s="41">
        <f t="shared" si="247"/>
        <v>0</v>
      </c>
      <c r="O585" s="71"/>
      <c r="P585" s="71">
        <f t="shared" si="248"/>
        <v>0</v>
      </c>
      <c r="Q585" s="72">
        <f t="shared" si="249"/>
        <v>0</v>
      </c>
      <c r="R585" s="73"/>
      <c r="S585" s="65"/>
      <c r="T585" s="65"/>
      <c r="U585" s="65"/>
      <c r="V585" s="65"/>
      <c r="W585" s="65"/>
      <c r="X585" s="65"/>
      <c r="Y585" s="65"/>
      <c r="Z585" s="65"/>
      <c r="AA585" s="65"/>
      <c r="AB585" s="65"/>
      <c r="AC585" s="65"/>
      <c r="AD585" s="65"/>
      <c r="AE585" s="65"/>
      <c r="AF585" s="65"/>
      <c r="AG585" s="65"/>
    </row>
    <row r="586" spans="1:196" s="81" customFormat="1" x14ac:dyDescent="0.25">
      <c r="A586" s="114">
        <f>IF(F586&lt;&gt;"",1+MAX($A$7:A585),"")</f>
        <v>460</v>
      </c>
      <c r="B586" s="233"/>
      <c r="C586" s="75"/>
      <c r="D586" s="75"/>
      <c r="E586" s="98" t="s">
        <v>426</v>
      </c>
      <c r="F586" s="68">
        <v>4</v>
      </c>
      <c r="G586" s="65"/>
      <c r="H586" s="68" t="s">
        <v>35</v>
      </c>
      <c r="I586" s="69">
        <v>0</v>
      </c>
      <c r="J586" s="70">
        <f t="shared" si="245"/>
        <v>4</v>
      </c>
      <c r="K586" s="71"/>
      <c r="L586" s="71">
        <f t="shared" si="246"/>
        <v>0</v>
      </c>
      <c r="M586" s="71"/>
      <c r="N586" s="41">
        <f t="shared" si="247"/>
        <v>0</v>
      </c>
      <c r="O586" s="71"/>
      <c r="P586" s="71">
        <f t="shared" si="248"/>
        <v>0</v>
      </c>
      <c r="Q586" s="72">
        <f t="shared" si="249"/>
        <v>0</v>
      </c>
      <c r="R586" s="73"/>
      <c r="S586" s="65"/>
      <c r="T586" s="65"/>
      <c r="U586" s="65"/>
      <c r="V586" s="65"/>
      <c r="W586" s="65"/>
      <c r="X586" s="65"/>
      <c r="Y586" s="65"/>
      <c r="Z586" s="65"/>
      <c r="AA586" s="65"/>
      <c r="AB586" s="65"/>
      <c r="AC586" s="65"/>
      <c r="AD586" s="65"/>
      <c r="AE586" s="65"/>
      <c r="AF586" s="65"/>
      <c r="AG586" s="65"/>
      <c r="AH586" s="17"/>
      <c r="AI586" s="17"/>
      <c r="AJ586" s="17"/>
      <c r="AK586" s="17"/>
      <c r="AL586" s="17"/>
      <c r="AM586" s="17"/>
      <c r="AN586" s="17"/>
      <c r="AO586" s="17"/>
      <c r="AP586" s="17"/>
      <c r="AQ586" s="17"/>
      <c r="AR586" s="17"/>
      <c r="AS586" s="17"/>
      <c r="AT586" s="17"/>
      <c r="AU586" s="17"/>
      <c r="AV586" s="17"/>
      <c r="AW586" s="17"/>
      <c r="AX586" s="17"/>
      <c r="AY586" s="17"/>
      <c r="AZ586" s="17"/>
      <c r="BA586" s="17"/>
      <c r="BB586" s="17"/>
      <c r="BC586" s="17"/>
      <c r="BD586" s="17"/>
      <c r="BE586" s="17"/>
      <c r="BF586" s="17"/>
      <c r="BG586" s="17"/>
      <c r="BH586" s="17"/>
      <c r="BI586" s="17"/>
      <c r="BJ586" s="17"/>
      <c r="BK586" s="17"/>
      <c r="BL586" s="17"/>
      <c r="BM586" s="17"/>
      <c r="BN586" s="17"/>
      <c r="BO586" s="17"/>
      <c r="BP586" s="17"/>
      <c r="BQ586" s="17"/>
      <c r="BR586" s="17"/>
      <c r="BS586" s="17"/>
      <c r="BT586" s="17"/>
      <c r="BU586" s="17"/>
      <c r="BV586" s="17"/>
      <c r="BW586" s="17"/>
      <c r="BX586" s="17"/>
      <c r="BY586" s="17"/>
      <c r="BZ586" s="17"/>
      <c r="CA586" s="17"/>
      <c r="CB586" s="17"/>
      <c r="CC586" s="17"/>
      <c r="CD586" s="17"/>
      <c r="CE586" s="17"/>
      <c r="CF586" s="17"/>
      <c r="CG586" s="17"/>
      <c r="CH586" s="17"/>
      <c r="CI586" s="17"/>
      <c r="CJ586" s="17"/>
      <c r="CK586" s="17"/>
      <c r="CL586" s="17"/>
      <c r="CM586" s="17"/>
      <c r="CN586" s="17"/>
      <c r="CO586" s="17"/>
      <c r="CP586" s="17"/>
      <c r="CQ586" s="17"/>
      <c r="CR586" s="17"/>
      <c r="CS586" s="17"/>
      <c r="CT586" s="17"/>
      <c r="CU586" s="17"/>
      <c r="CV586" s="17"/>
      <c r="CW586" s="17"/>
      <c r="CX586" s="17"/>
      <c r="CY586" s="17"/>
      <c r="CZ586" s="17"/>
      <c r="DA586" s="17"/>
      <c r="DB586" s="17"/>
      <c r="DC586" s="17"/>
      <c r="DD586" s="17"/>
      <c r="DE586" s="17"/>
      <c r="DF586" s="17"/>
      <c r="DG586" s="17"/>
      <c r="DH586" s="17"/>
      <c r="DI586" s="17"/>
      <c r="DJ586" s="17"/>
      <c r="DK586" s="17"/>
      <c r="DL586" s="17"/>
      <c r="DM586" s="17"/>
      <c r="DN586" s="17"/>
      <c r="DO586" s="17"/>
      <c r="DP586" s="17"/>
      <c r="DQ586" s="17"/>
      <c r="DR586" s="17"/>
      <c r="DS586" s="17"/>
      <c r="DT586" s="17"/>
      <c r="DU586" s="17"/>
      <c r="DV586" s="17"/>
      <c r="DW586" s="17"/>
      <c r="DX586" s="17"/>
      <c r="DY586" s="17"/>
      <c r="DZ586" s="17"/>
      <c r="EA586" s="17"/>
      <c r="EB586" s="17"/>
      <c r="EC586" s="17"/>
      <c r="ED586" s="17"/>
      <c r="EE586" s="17"/>
      <c r="EF586" s="17"/>
      <c r="EG586" s="17"/>
      <c r="EH586" s="17"/>
      <c r="EI586" s="17"/>
      <c r="EJ586" s="17"/>
      <c r="EK586" s="17"/>
      <c r="EL586" s="17"/>
      <c r="EM586" s="17"/>
      <c r="EN586" s="17"/>
      <c r="EO586" s="17"/>
      <c r="EP586" s="17"/>
      <c r="EQ586" s="17"/>
      <c r="ER586" s="17"/>
      <c r="ES586" s="17"/>
      <c r="ET586" s="17"/>
      <c r="EU586" s="17"/>
      <c r="EV586" s="17"/>
      <c r="EW586" s="17"/>
      <c r="EX586" s="17"/>
      <c r="EY586" s="17"/>
      <c r="EZ586" s="17"/>
      <c r="FA586" s="17"/>
      <c r="FB586" s="17"/>
      <c r="FC586" s="17"/>
      <c r="FD586" s="17"/>
      <c r="FE586" s="17"/>
      <c r="FF586" s="17"/>
      <c r="FG586" s="17"/>
      <c r="FH586" s="17"/>
      <c r="FI586" s="17"/>
      <c r="FJ586" s="17"/>
      <c r="FK586" s="17"/>
      <c r="FL586" s="17"/>
      <c r="FM586" s="17"/>
      <c r="FN586" s="17"/>
      <c r="FO586" s="17"/>
      <c r="FP586" s="17"/>
      <c r="FQ586" s="17"/>
      <c r="FR586" s="17"/>
      <c r="FS586" s="17"/>
      <c r="FT586" s="17"/>
      <c r="FU586" s="17"/>
      <c r="FV586" s="17"/>
      <c r="FW586" s="17"/>
      <c r="FX586" s="17"/>
      <c r="FY586" s="17"/>
      <c r="FZ586" s="17"/>
      <c r="GA586" s="17"/>
      <c r="GB586" s="17"/>
      <c r="GC586" s="17"/>
      <c r="GD586" s="17"/>
      <c r="GE586" s="17"/>
      <c r="GF586" s="17"/>
      <c r="GG586" s="17"/>
      <c r="GH586" s="17"/>
      <c r="GI586" s="17"/>
      <c r="GJ586" s="17"/>
      <c r="GK586" s="17"/>
      <c r="GL586" s="17"/>
      <c r="GM586" s="17"/>
      <c r="GN586" s="17"/>
    </row>
    <row r="587" spans="1:196" s="81" customFormat="1" x14ac:dyDescent="0.25">
      <c r="A587" s="114">
        <f>IF(F587&lt;&gt;"",1+MAX($A$7:A586),"")</f>
        <v>461</v>
      </c>
      <c r="B587" s="233"/>
      <c r="C587" s="75"/>
      <c r="D587" s="75"/>
      <c r="E587" s="98" t="s">
        <v>570</v>
      </c>
      <c r="F587" s="68">
        <v>1</v>
      </c>
      <c r="G587" s="65"/>
      <c r="H587" s="68" t="s">
        <v>35</v>
      </c>
      <c r="I587" s="69">
        <v>0</v>
      </c>
      <c r="J587" s="70">
        <f t="shared" si="245"/>
        <v>1</v>
      </c>
      <c r="K587" s="71"/>
      <c r="L587" s="71">
        <f t="shared" si="246"/>
        <v>0</v>
      </c>
      <c r="M587" s="71"/>
      <c r="N587" s="41">
        <f t="shared" si="247"/>
        <v>0</v>
      </c>
      <c r="O587" s="71"/>
      <c r="P587" s="71">
        <f t="shared" si="248"/>
        <v>0</v>
      </c>
      <c r="Q587" s="72">
        <f t="shared" si="249"/>
        <v>0</v>
      </c>
      <c r="R587" s="73"/>
      <c r="S587" s="65"/>
      <c r="T587" s="65"/>
      <c r="U587" s="65"/>
      <c r="V587" s="65"/>
      <c r="W587" s="65"/>
      <c r="X587" s="65"/>
      <c r="Y587" s="65"/>
      <c r="Z587" s="65"/>
      <c r="AA587" s="65"/>
      <c r="AB587" s="65"/>
      <c r="AC587" s="65"/>
      <c r="AD587" s="65"/>
      <c r="AE587" s="65"/>
      <c r="AF587" s="65"/>
      <c r="AG587" s="65"/>
      <c r="AH587" s="17"/>
      <c r="AI587" s="17"/>
      <c r="AJ587" s="17"/>
      <c r="AK587" s="17"/>
      <c r="AL587" s="17"/>
      <c r="AM587" s="17"/>
      <c r="AN587" s="17"/>
      <c r="AO587" s="17"/>
      <c r="AP587" s="17"/>
      <c r="AQ587" s="17"/>
      <c r="AR587" s="17"/>
      <c r="AS587" s="17"/>
      <c r="AT587" s="17"/>
      <c r="AU587" s="17"/>
      <c r="AV587" s="17"/>
      <c r="AW587" s="17"/>
      <c r="AX587" s="17"/>
      <c r="AY587" s="17"/>
      <c r="AZ587" s="17"/>
      <c r="BA587" s="17"/>
      <c r="BB587" s="17"/>
      <c r="BC587" s="17"/>
      <c r="BD587" s="17"/>
      <c r="BE587" s="17"/>
      <c r="BF587" s="17"/>
      <c r="BG587" s="17"/>
      <c r="BH587" s="17"/>
      <c r="BI587" s="17"/>
      <c r="BJ587" s="17"/>
      <c r="BK587" s="17"/>
      <c r="BL587" s="17"/>
      <c r="BM587" s="17"/>
      <c r="BN587" s="17"/>
      <c r="BO587" s="17"/>
      <c r="BP587" s="17"/>
      <c r="BQ587" s="17"/>
      <c r="BR587" s="17"/>
      <c r="BS587" s="17"/>
      <c r="BT587" s="17"/>
      <c r="BU587" s="17"/>
      <c r="BV587" s="17"/>
      <c r="BW587" s="17"/>
      <c r="BX587" s="17"/>
      <c r="BY587" s="17"/>
      <c r="BZ587" s="17"/>
      <c r="CA587" s="17"/>
      <c r="CB587" s="17"/>
      <c r="CC587" s="17"/>
      <c r="CD587" s="17"/>
      <c r="CE587" s="17"/>
      <c r="CF587" s="17"/>
      <c r="CG587" s="17"/>
      <c r="CH587" s="17"/>
      <c r="CI587" s="17"/>
      <c r="CJ587" s="17"/>
      <c r="CK587" s="17"/>
      <c r="CL587" s="17"/>
      <c r="CM587" s="17"/>
      <c r="CN587" s="17"/>
      <c r="CO587" s="17"/>
      <c r="CP587" s="17"/>
      <c r="CQ587" s="17"/>
      <c r="CR587" s="17"/>
      <c r="CS587" s="17"/>
      <c r="CT587" s="17"/>
      <c r="CU587" s="17"/>
      <c r="CV587" s="17"/>
      <c r="CW587" s="17"/>
      <c r="CX587" s="17"/>
      <c r="CY587" s="17"/>
      <c r="CZ587" s="17"/>
      <c r="DA587" s="17"/>
      <c r="DB587" s="17"/>
      <c r="DC587" s="17"/>
      <c r="DD587" s="17"/>
      <c r="DE587" s="17"/>
      <c r="DF587" s="17"/>
      <c r="DG587" s="17"/>
      <c r="DH587" s="17"/>
      <c r="DI587" s="17"/>
      <c r="DJ587" s="17"/>
      <c r="DK587" s="17"/>
      <c r="DL587" s="17"/>
      <c r="DM587" s="17"/>
      <c r="DN587" s="17"/>
      <c r="DO587" s="17"/>
      <c r="DP587" s="17"/>
      <c r="DQ587" s="17"/>
      <c r="DR587" s="17"/>
      <c r="DS587" s="17"/>
      <c r="DT587" s="17"/>
      <c r="DU587" s="17"/>
      <c r="DV587" s="17"/>
      <c r="DW587" s="17"/>
      <c r="DX587" s="17"/>
      <c r="DY587" s="17"/>
      <c r="DZ587" s="17"/>
      <c r="EA587" s="17"/>
      <c r="EB587" s="17"/>
      <c r="EC587" s="17"/>
      <c r="ED587" s="17"/>
      <c r="EE587" s="17"/>
      <c r="EF587" s="17"/>
      <c r="EG587" s="17"/>
      <c r="EH587" s="17"/>
      <c r="EI587" s="17"/>
      <c r="EJ587" s="17"/>
      <c r="EK587" s="17"/>
      <c r="EL587" s="17"/>
      <c r="EM587" s="17"/>
      <c r="EN587" s="17"/>
      <c r="EO587" s="17"/>
      <c r="EP587" s="17"/>
      <c r="EQ587" s="17"/>
      <c r="ER587" s="17"/>
      <c r="ES587" s="17"/>
      <c r="ET587" s="17"/>
      <c r="EU587" s="17"/>
      <c r="EV587" s="17"/>
      <c r="EW587" s="17"/>
      <c r="EX587" s="17"/>
      <c r="EY587" s="17"/>
      <c r="EZ587" s="17"/>
      <c r="FA587" s="17"/>
      <c r="FB587" s="17"/>
      <c r="FC587" s="17"/>
      <c r="FD587" s="17"/>
      <c r="FE587" s="17"/>
      <c r="FF587" s="17"/>
      <c r="FG587" s="17"/>
      <c r="FH587" s="17"/>
      <c r="FI587" s="17"/>
      <c r="FJ587" s="17"/>
      <c r="FK587" s="17"/>
      <c r="FL587" s="17"/>
      <c r="FM587" s="17"/>
      <c r="FN587" s="17"/>
      <c r="FO587" s="17"/>
      <c r="FP587" s="17"/>
      <c r="FQ587" s="17"/>
      <c r="FR587" s="17"/>
      <c r="FS587" s="17"/>
      <c r="FT587" s="17"/>
      <c r="FU587" s="17"/>
      <c r="FV587" s="17"/>
      <c r="FW587" s="17"/>
      <c r="FX587" s="17"/>
      <c r="FY587" s="17"/>
      <c r="FZ587" s="17"/>
      <c r="GA587" s="17"/>
      <c r="GB587" s="17"/>
      <c r="GC587" s="17"/>
      <c r="GD587" s="17"/>
      <c r="GE587" s="17"/>
      <c r="GF587" s="17"/>
      <c r="GG587" s="17"/>
      <c r="GH587" s="17"/>
      <c r="GI587" s="17"/>
      <c r="GJ587" s="17"/>
      <c r="GK587" s="17"/>
      <c r="GL587" s="17"/>
      <c r="GM587" s="17"/>
      <c r="GN587" s="17"/>
    </row>
    <row r="588" spans="1:196" s="17" customFormat="1" x14ac:dyDescent="0.25">
      <c r="A588" s="114">
        <f>IF(F588&lt;&gt;"",1+MAX($A$7:A587),"")</f>
        <v>462</v>
      </c>
      <c r="B588" s="233"/>
      <c r="C588" s="67"/>
      <c r="D588" s="67"/>
      <c r="E588" s="98" t="s">
        <v>571</v>
      </c>
      <c r="F588" s="68">
        <v>1</v>
      </c>
      <c r="G588" s="65"/>
      <c r="H588" s="68" t="s">
        <v>35</v>
      </c>
      <c r="I588" s="69">
        <v>0</v>
      </c>
      <c r="J588" s="70">
        <f t="shared" si="245"/>
        <v>1</v>
      </c>
      <c r="K588" s="71"/>
      <c r="L588" s="71">
        <f t="shared" si="246"/>
        <v>0</v>
      </c>
      <c r="M588" s="71"/>
      <c r="N588" s="41">
        <f t="shared" si="247"/>
        <v>0</v>
      </c>
      <c r="O588" s="71"/>
      <c r="P588" s="71">
        <f t="shared" si="248"/>
        <v>0</v>
      </c>
      <c r="Q588" s="72">
        <f t="shared" si="249"/>
        <v>0</v>
      </c>
      <c r="R588" s="73"/>
      <c r="S588" s="65"/>
      <c r="T588" s="65"/>
      <c r="U588" s="65"/>
      <c r="V588" s="65"/>
      <c r="W588" s="65"/>
      <c r="X588" s="65"/>
      <c r="Y588" s="65"/>
      <c r="Z588" s="65"/>
      <c r="AA588" s="65"/>
      <c r="AB588" s="65"/>
      <c r="AC588" s="65"/>
      <c r="AD588" s="65"/>
      <c r="AE588" s="65"/>
      <c r="AF588" s="65"/>
      <c r="AG588" s="65"/>
    </row>
    <row r="589" spans="1:196" s="81" customFormat="1" x14ac:dyDescent="0.25">
      <c r="A589" s="114">
        <f>IF(F589&lt;&gt;"",1+MAX($A$7:A588),"")</f>
        <v>463</v>
      </c>
      <c r="B589" s="233"/>
      <c r="C589" s="75"/>
      <c r="D589" s="75"/>
      <c r="E589" s="98" t="s">
        <v>572</v>
      </c>
      <c r="F589" s="68">
        <v>3</v>
      </c>
      <c r="G589" s="65"/>
      <c r="H589" s="68" t="s">
        <v>35</v>
      </c>
      <c r="I589" s="69">
        <v>0</v>
      </c>
      <c r="J589" s="70">
        <f t="shared" si="245"/>
        <v>3</v>
      </c>
      <c r="K589" s="71"/>
      <c r="L589" s="71">
        <f t="shared" si="246"/>
        <v>0</v>
      </c>
      <c r="M589" s="71"/>
      <c r="N589" s="41">
        <f t="shared" si="247"/>
        <v>0</v>
      </c>
      <c r="O589" s="71"/>
      <c r="P589" s="71">
        <f t="shared" si="248"/>
        <v>0</v>
      </c>
      <c r="Q589" s="72">
        <f t="shared" si="249"/>
        <v>0</v>
      </c>
      <c r="R589" s="73"/>
      <c r="S589" s="65"/>
      <c r="T589" s="65"/>
      <c r="U589" s="65"/>
      <c r="V589" s="65"/>
      <c r="W589" s="65"/>
      <c r="X589" s="65"/>
      <c r="Y589" s="65"/>
      <c r="Z589" s="65"/>
      <c r="AA589" s="65"/>
      <c r="AB589" s="65"/>
      <c r="AC589" s="65"/>
      <c r="AD589" s="65"/>
      <c r="AE589" s="65"/>
      <c r="AF589" s="65"/>
      <c r="AG589" s="65"/>
      <c r="AH589" s="17"/>
      <c r="AI589" s="17"/>
      <c r="AJ589" s="17"/>
      <c r="AK589" s="17"/>
      <c r="AL589" s="17"/>
      <c r="AM589" s="17"/>
      <c r="AN589" s="17"/>
      <c r="AO589" s="17"/>
      <c r="AP589" s="17"/>
      <c r="AQ589" s="17"/>
      <c r="AR589" s="17"/>
      <c r="AS589" s="17"/>
      <c r="AT589" s="17"/>
      <c r="AU589" s="17"/>
      <c r="AV589" s="17"/>
      <c r="AW589" s="17"/>
      <c r="AX589" s="17"/>
      <c r="AY589" s="17"/>
      <c r="AZ589" s="17"/>
      <c r="BA589" s="17"/>
      <c r="BB589" s="17"/>
      <c r="BC589" s="17"/>
      <c r="BD589" s="17"/>
      <c r="BE589" s="17"/>
      <c r="BF589" s="17"/>
      <c r="BG589" s="17"/>
      <c r="BH589" s="17"/>
      <c r="BI589" s="17"/>
      <c r="BJ589" s="17"/>
      <c r="BK589" s="17"/>
      <c r="BL589" s="17"/>
      <c r="BM589" s="17"/>
      <c r="BN589" s="17"/>
      <c r="BO589" s="17"/>
      <c r="BP589" s="17"/>
      <c r="BQ589" s="17"/>
      <c r="BR589" s="17"/>
      <c r="BS589" s="17"/>
      <c r="BT589" s="17"/>
      <c r="BU589" s="17"/>
      <c r="BV589" s="17"/>
      <c r="BW589" s="17"/>
      <c r="BX589" s="17"/>
      <c r="BY589" s="17"/>
      <c r="BZ589" s="17"/>
      <c r="CA589" s="17"/>
      <c r="CB589" s="17"/>
      <c r="CC589" s="17"/>
      <c r="CD589" s="17"/>
      <c r="CE589" s="17"/>
      <c r="CF589" s="17"/>
      <c r="CG589" s="17"/>
      <c r="CH589" s="17"/>
      <c r="CI589" s="17"/>
      <c r="CJ589" s="17"/>
      <c r="CK589" s="17"/>
      <c r="CL589" s="17"/>
      <c r="CM589" s="17"/>
      <c r="CN589" s="17"/>
      <c r="CO589" s="17"/>
      <c r="CP589" s="17"/>
      <c r="CQ589" s="17"/>
      <c r="CR589" s="17"/>
      <c r="CS589" s="17"/>
      <c r="CT589" s="17"/>
      <c r="CU589" s="17"/>
      <c r="CV589" s="17"/>
      <c r="CW589" s="17"/>
      <c r="CX589" s="17"/>
      <c r="CY589" s="17"/>
      <c r="CZ589" s="17"/>
      <c r="DA589" s="17"/>
      <c r="DB589" s="17"/>
      <c r="DC589" s="17"/>
      <c r="DD589" s="17"/>
      <c r="DE589" s="17"/>
      <c r="DF589" s="17"/>
      <c r="DG589" s="17"/>
      <c r="DH589" s="17"/>
      <c r="DI589" s="17"/>
      <c r="DJ589" s="17"/>
      <c r="DK589" s="17"/>
      <c r="DL589" s="17"/>
      <c r="DM589" s="17"/>
      <c r="DN589" s="17"/>
      <c r="DO589" s="17"/>
      <c r="DP589" s="17"/>
      <c r="DQ589" s="17"/>
      <c r="DR589" s="17"/>
      <c r="DS589" s="17"/>
      <c r="DT589" s="17"/>
      <c r="DU589" s="17"/>
      <c r="DV589" s="17"/>
      <c r="DW589" s="17"/>
      <c r="DX589" s="17"/>
      <c r="DY589" s="17"/>
      <c r="DZ589" s="17"/>
      <c r="EA589" s="17"/>
      <c r="EB589" s="17"/>
      <c r="EC589" s="17"/>
      <c r="ED589" s="17"/>
      <c r="EE589" s="17"/>
      <c r="EF589" s="17"/>
      <c r="EG589" s="17"/>
      <c r="EH589" s="17"/>
      <c r="EI589" s="17"/>
      <c r="EJ589" s="17"/>
      <c r="EK589" s="17"/>
      <c r="EL589" s="17"/>
      <c r="EM589" s="17"/>
      <c r="EN589" s="17"/>
      <c r="EO589" s="17"/>
      <c r="EP589" s="17"/>
      <c r="EQ589" s="17"/>
      <c r="ER589" s="17"/>
      <c r="ES589" s="17"/>
      <c r="ET589" s="17"/>
      <c r="EU589" s="17"/>
      <c r="EV589" s="17"/>
      <c r="EW589" s="17"/>
      <c r="EX589" s="17"/>
      <c r="EY589" s="17"/>
      <c r="EZ589" s="17"/>
      <c r="FA589" s="17"/>
      <c r="FB589" s="17"/>
      <c r="FC589" s="17"/>
      <c r="FD589" s="17"/>
      <c r="FE589" s="17"/>
      <c r="FF589" s="17"/>
      <c r="FG589" s="17"/>
      <c r="FH589" s="17"/>
      <c r="FI589" s="17"/>
      <c r="FJ589" s="17"/>
      <c r="FK589" s="17"/>
      <c r="FL589" s="17"/>
      <c r="FM589" s="17"/>
      <c r="FN589" s="17"/>
      <c r="FO589" s="17"/>
      <c r="FP589" s="17"/>
      <c r="FQ589" s="17"/>
      <c r="FR589" s="17"/>
      <c r="FS589" s="17"/>
      <c r="FT589" s="17"/>
      <c r="FU589" s="17"/>
      <c r="FV589" s="17"/>
      <c r="FW589" s="17"/>
      <c r="FX589" s="17"/>
      <c r="FY589" s="17"/>
      <c r="FZ589" s="17"/>
      <c r="GA589" s="17"/>
      <c r="GB589" s="17"/>
      <c r="GC589" s="17"/>
      <c r="GD589" s="17"/>
      <c r="GE589" s="17"/>
      <c r="GF589" s="17"/>
      <c r="GG589" s="17"/>
      <c r="GH589" s="17"/>
      <c r="GI589" s="17"/>
      <c r="GJ589" s="17"/>
      <c r="GK589" s="17"/>
      <c r="GL589" s="17"/>
      <c r="GM589" s="17"/>
      <c r="GN589" s="17"/>
    </row>
    <row r="590" spans="1:196" s="81" customFormat="1" x14ac:dyDescent="0.25">
      <c r="A590" s="114">
        <f>IF(F590&lt;&gt;"",1+MAX($A$7:A589),"")</f>
        <v>464</v>
      </c>
      <c r="B590" s="234"/>
      <c r="C590" s="75"/>
      <c r="D590" s="75"/>
      <c r="E590" s="98" t="s">
        <v>504</v>
      </c>
      <c r="F590" s="68">
        <v>1</v>
      </c>
      <c r="G590" s="65"/>
      <c r="H590" s="68" t="s">
        <v>35</v>
      </c>
      <c r="I590" s="69">
        <v>0</v>
      </c>
      <c r="J590" s="70">
        <f t="shared" si="245"/>
        <v>1</v>
      </c>
      <c r="K590" s="71"/>
      <c r="L590" s="71">
        <f t="shared" si="246"/>
        <v>0</v>
      </c>
      <c r="M590" s="71"/>
      <c r="N590" s="41">
        <f t="shared" si="247"/>
        <v>0</v>
      </c>
      <c r="O590" s="71"/>
      <c r="P590" s="71">
        <f t="shared" si="248"/>
        <v>0</v>
      </c>
      <c r="Q590" s="72">
        <f t="shared" si="249"/>
        <v>0</v>
      </c>
      <c r="R590" s="73"/>
      <c r="S590" s="65"/>
      <c r="T590" s="65"/>
      <c r="U590" s="65"/>
      <c r="V590" s="65"/>
      <c r="W590" s="65"/>
      <c r="X590" s="65"/>
      <c r="Y590" s="65"/>
      <c r="Z590" s="65"/>
      <c r="AA590" s="65"/>
      <c r="AB590" s="65"/>
      <c r="AC590" s="65"/>
      <c r="AD590" s="65"/>
      <c r="AE590" s="65"/>
      <c r="AF590" s="65"/>
      <c r="AG590" s="65"/>
      <c r="AH590" s="17"/>
      <c r="AI590" s="17"/>
      <c r="AJ590" s="17"/>
      <c r="AK590" s="17"/>
      <c r="AL590" s="17"/>
      <c r="AM590" s="17"/>
      <c r="AN590" s="17"/>
      <c r="AO590" s="17"/>
      <c r="AP590" s="17"/>
      <c r="AQ590" s="17"/>
      <c r="AR590" s="17"/>
      <c r="AS590" s="17"/>
      <c r="AT590" s="17"/>
      <c r="AU590" s="17"/>
      <c r="AV590" s="17"/>
      <c r="AW590" s="17"/>
      <c r="AX590" s="17"/>
      <c r="AY590" s="17"/>
      <c r="AZ590" s="17"/>
      <c r="BA590" s="17"/>
      <c r="BB590" s="17"/>
      <c r="BC590" s="17"/>
      <c r="BD590" s="17"/>
      <c r="BE590" s="17"/>
      <c r="BF590" s="17"/>
      <c r="BG590" s="17"/>
      <c r="BH590" s="17"/>
      <c r="BI590" s="17"/>
      <c r="BJ590" s="17"/>
      <c r="BK590" s="17"/>
      <c r="BL590" s="17"/>
      <c r="BM590" s="17"/>
      <c r="BN590" s="17"/>
      <c r="BO590" s="17"/>
      <c r="BP590" s="17"/>
      <c r="BQ590" s="17"/>
      <c r="BR590" s="17"/>
      <c r="BS590" s="17"/>
      <c r="BT590" s="17"/>
      <c r="BU590" s="17"/>
      <c r="BV590" s="17"/>
      <c r="BW590" s="17"/>
      <c r="BX590" s="17"/>
      <c r="BY590" s="17"/>
      <c r="BZ590" s="17"/>
      <c r="CA590" s="17"/>
      <c r="CB590" s="17"/>
      <c r="CC590" s="17"/>
      <c r="CD590" s="17"/>
      <c r="CE590" s="17"/>
      <c r="CF590" s="17"/>
      <c r="CG590" s="17"/>
      <c r="CH590" s="17"/>
      <c r="CI590" s="17"/>
      <c r="CJ590" s="17"/>
      <c r="CK590" s="17"/>
      <c r="CL590" s="17"/>
      <c r="CM590" s="17"/>
      <c r="CN590" s="17"/>
      <c r="CO590" s="17"/>
      <c r="CP590" s="17"/>
      <c r="CQ590" s="17"/>
      <c r="CR590" s="17"/>
      <c r="CS590" s="17"/>
      <c r="CT590" s="17"/>
      <c r="CU590" s="17"/>
      <c r="CV590" s="17"/>
      <c r="CW590" s="17"/>
      <c r="CX590" s="17"/>
      <c r="CY590" s="17"/>
      <c r="CZ590" s="17"/>
      <c r="DA590" s="17"/>
      <c r="DB590" s="17"/>
      <c r="DC590" s="17"/>
      <c r="DD590" s="17"/>
      <c r="DE590" s="17"/>
      <c r="DF590" s="17"/>
      <c r="DG590" s="17"/>
      <c r="DH590" s="17"/>
      <c r="DI590" s="17"/>
      <c r="DJ590" s="17"/>
      <c r="DK590" s="17"/>
      <c r="DL590" s="17"/>
      <c r="DM590" s="17"/>
      <c r="DN590" s="17"/>
      <c r="DO590" s="17"/>
      <c r="DP590" s="17"/>
      <c r="DQ590" s="17"/>
      <c r="DR590" s="17"/>
      <c r="DS590" s="17"/>
      <c r="DT590" s="17"/>
      <c r="DU590" s="17"/>
      <c r="DV590" s="17"/>
      <c r="DW590" s="17"/>
      <c r="DX590" s="17"/>
      <c r="DY590" s="17"/>
      <c r="DZ590" s="17"/>
      <c r="EA590" s="17"/>
      <c r="EB590" s="17"/>
      <c r="EC590" s="17"/>
      <c r="ED590" s="17"/>
      <c r="EE590" s="17"/>
      <c r="EF590" s="17"/>
      <c r="EG590" s="17"/>
      <c r="EH590" s="17"/>
      <c r="EI590" s="17"/>
      <c r="EJ590" s="17"/>
      <c r="EK590" s="17"/>
      <c r="EL590" s="17"/>
      <c r="EM590" s="17"/>
      <c r="EN590" s="17"/>
      <c r="EO590" s="17"/>
      <c r="EP590" s="17"/>
      <c r="EQ590" s="17"/>
      <c r="ER590" s="17"/>
      <c r="ES590" s="17"/>
      <c r="ET590" s="17"/>
      <c r="EU590" s="17"/>
      <c r="EV590" s="17"/>
      <c r="EW590" s="17"/>
      <c r="EX590" s="17"/>
      <c r="EY590" s="17"/>
      <c r="EZ590" s="17"/>
      <c r="FA590" s="17"/>
      <c r="FB590" s="17"/>
      <c r="FC590" s="17"/>
      <c r="FD590" s="17"/>
      <c r="FE590" s="17"/>
      <c r="FF590" s="17"/>
      <c r="FG590" s="17"/>
      <c r="FH590" s="17"/>
      <c r="FI590" s="17"/>
      <c r="FJ590" s="17"/>
      <c r="FK590" s="17"/>
      <c r="FL590" s="17"/>
      <c r="FM590" s="17"/>
      <c r="FN590" s="17"/>
      <c r="FO590" s="17"/>
      <c r="FP590" s="17"/>
      <c r="FQ590" s="17"/>
      <c r="FR590" s="17"/>
      <c r="FS590" s="17"/>
      <c r="FT590" s="17"/>
      <c r="FU590" s="17"/>
      <c r="FV590" s="17"/>
      <c r="FW590" s="17"/>
      <c r="FX590" s="17"/>
      <c r="FY590" s="17"/>
      <c r="FZ590" s="17"/>
      <c r="GA590" s="17"/>
      <c r="GB590" s="17"/>
      <c r="GC590" s="17"/>
      <c r="GD590" s="17"/>
      <c r="GE590" s="17"/>
      <c r="GF590" s="17"/>
      <c r="GG590" s="17"/>
      <c r="GH590" s="17"/>
      <c r="GI590" s="17"/>
      <c r="GJ590" s="17"/>
      <c r="GK590" s="17"/>
      <c r="GL590" s="17"/>
      <c r="GM590" s="17"/>
      <c r="GN590" s="17"/>
    </row>
    <row r="591" spans="1:196" s="81" customFormat="1" x14ac:dyDescent="0.25">
      <c r="A591" s="114" t="str">
        <f>IF(F591&lt;&gt;"",1+MAX($A$7:A590),"")</f>
        <v/>
      </c>
      <c r="B591" s="177"/>
      <c r="C591" s="75"/>
      <c r="D591" s="75"/>
      <c r="E591" s="97" t="s">
        <v>427</v>
      </c>
      <c r="F591" s="68"/>
      <c r="G591" s="83"/>
      <c r="H591" s="68"/>
      <c r="I591" s="69"/>
      <c r="J591" s="70"/>
      <c r="K591" s="71"/>
      <c r="L591" s="71"/>
      <c r="M591" s="71"/>
      <c r="N591" s="41"/>
      <c r="O591" s="71"/>
      <c r="P591" s="71"/>
      <c r="Q591" s="72"/>
      <c r="R591" s="73"/>
      <c r="S591" s="82"/>
      <c r="T591" s="83"/>
      <c r="U591" s="83"/>
      <c r="V591" s="84"/>
      <c r="W591" s="85"/>
      <c r="X591" s="86"/>
      <c r="Y591" s="86"/>
      <c r="Z591" s="86"/>
      <c r="AA591" s="86"/>
      <c r="AB591" s="87"/>
      <c r="AC591" s="88"/>
      <c r="AD591" s="65"/>
      <c r="AE591" s="65"/>
      <c r="AF591" s="65"/>
      <c r="AG591" s="65"/>
      <c r="AH591" s="17"/>
      <c r="AI591" s="17"/>
      <c r="AJ591" s="17"/>
      <c r="AK591" s="17"/>
      <c r="AL591" s="17"/>
      <c r="AM591" s="17"/>
      <c r="AN591" s="17"/>
      <c r="AO591" s="17"/>
      <c r="AP591" s="17"/>
      <c r="AQ591" s="17"/>
      <c r="AR591" s="17"/>
      <c r="AS591" s="17"/>
      <c r="AT591" s="17"/>
      <c r="AU591" s="17"/>
      <c r="AV591" s="17"/>
      <c r="AW591" s="17"/>
      <c r="AX591" s="17"/>
      <c r="AY591" s="17"/>
      <c r="AZ591" s="17"/>
      <c r="BA591" s="17"/>
      <c r="BB591" s="17"/>
      <c r="BC591" s="17"/>
      <c r="BD591" s="17"/>
      <c r="BE591" s="17"/>
      <c r="BF591" s="17"/>
      <c r="BG591" s="17"/>
      <c r="BH591" s="17"/>
      <c r="BI591" s="17"/>
      <c r="BJ591" s="17"/>
      <c r="BK591" s="17"/>
      <c r="BL591" s="17"/>
      <c r="BM591" s="17"/>
      <c r="BN591" s="17"/>
      <c r="BO591" s="17"/>
      <c r="BP591" s="17"/>
      <c r="BQ591" s="17"/>
      <c r="BR591" s="17"/>
      <c r="BS591" s="17"/>
      <c r="BT591" s="17"/>
      <c r="BU591" s="17"/>
      <c r="BV591" s="17"/>
      <c r="BW591" s="17"/>
      <c r="BX591" s="17"/>
      <c r="BY591" s="17"/>
      <c r="BZ591" s="17"/>
      <c r="CA591" s="17"/>
      <c r="CB591" s="17"/>
      <c r="CC591" s="17"/>
      <c r="CD591" s="17"/>
      <c r="CE591" s="17"/>
      <c r="CF591" s="17"/>
      <c r="CG591" s="17"/>
      <c r="CH591" s="17"/>
      <c r="CI591" s="17"/>
      <c r="CJ591" s="17"/>
      <c r="CK591" s="17"/>
      <c r="CL591" s="17"/>
      <c r="CM591" s="17"/>
      <c r="CN591" s="17"/>
      <c r="CO591" s="17"/>
      <c r="CP591" s="17"/>
      <c r="CQ591" s="17"/>
      <c r="CR591" s="17"/>
      <c r="CS591" s="17"/>
      <c r="CT591" s="17"/>
      <c r="CU591" s="17"/>
      <c r="CV591" s="17"/>
      <c r="CW591" s="17"/>
      <c r="CX591" s="17"/>
      <c r="CY591" s="17"/>
      <c r="CZ591" s="17"/>
      <c r="DA591" s="17"/>
      <c r="DB591" s="17"/>
      <c r="DC591" s="17"/>
      <c r="DD591" s="17"/>
      <c r="DE591" s="17"/>
      <c r="DF591" s="17"/>
      <c r="DG591" s="17"/>
      <c r="DH591" s="17"/>
      <c r="DI591" s="17"/>
      <c r="DJ591" s="17"/>
      <c r="DK591" s="17"/>
      <c r="DL591" s="17"/>
      <c r="DM591" s="17"/>
      <c r="DN591" s="17"/>
      <c r="DO591" s="17"/>
      <c r="DP591" s="17"/>
      <c r="DQ591" s="17"/>
      <c r="DR591" s="17"/>
      <c r="DS591" s="17"/>
      <c r="DT591" s="17"/>
      <c r="DU591" s="17"/>
      <c r="DV591" s="17"/>
      <c r="DW591" s="17"/>
      <c r="DX591" s="17"/>
      <c r="DY591" s="17"/>
      <c r="DZ591" s="17"/>
      <c r="EA591" s="17"/>
      <c r="EB591" s="17"/>
      <c r="EC591" s="17"/>
      <c r="ED591" s="17"/>
      <c r="EE591" s="17"/>
      <c r="EF591" s="17"/>
      <c r="EG591" s="17"/>
      <c r="EH591" s="17"/>
      <c r="EI591" s="17"/>
      <c r="EJ591" s="17"/>
      <c r="EK591" s="17"/>
      <c r="EL591" s="17"/>
      <c r="EM591" s="17"/>
      <c r="EN591" s="17"/>
      <c r="EO591" s="17"/>
      <c r="EP591" s="17"/>
      <c r="EQ591" s="17"/>
      <c r="ER591" s="17"/>
      <c r="ES591" s="17"/>
      <c r="ET591" s="17"/>
      <c r="EU591" s="17"/>
      <c r="EV591" s="17"/>
      <c r="EW591" s="17"/>
      <c r="EX591" s="17"/>
      <c r="EY591" s="17"/>
      <c r="EZ591" s="17"/>
      <c r="FA591" s="17"/>
      <c r="FB591" s="17"/>
      <c r="FC591" s="17"/>
      <c r="FD591" s="17"/>
      <c r="FE591" s="17"/>
      <c r="FF591" s="17"/>
      <c r="FG591" s="17"/>
      <c r="FH591" s="17"/>
      <c r="FI591" s="17"/>
      <c r="FJ591" s="17"/>
      <c r="FK591" s="17"/>
      <c r="FL591" s="17"/>
      <c r="FM591" s="17"/>
      <c r="FN591" s="17"/>
      <c r="FO591" s="17"/>
      <c r="FP591" s="17"/>
      <c r="FQ591" s="17"/>
      <c r="FR591" s="17"/>
      <c r="FS591" s="17"/>
      <c r="FT591" s="17"/>
      <c r="FU591" s="17"/>
      <c r="FV591" s="17"/>
      <c r="FW591" s="17"/>
      <c r="FX591" s="17"/>
      <c r="FY591" s="17"/>
      <c r="FZ591" s="17"/>
      <c r="GA591" s="17"/>
      <c r="GB591" s="17"/>
      <c r="GC591" s="17"/>
      <c r="GD591" s="17"/>
      <c r="GE591" s="17"/>
      <c r="GF591" s="17"/>
      <c r="GG591" s="17"/>
      <c r="GH591" s="17"/>
      <c r="GI591" s="17"/>
      <c r="GJ591" s="17"/>
      <c r="GK591" s="17"/>
      <c r="GL591" s="17"/>
      <c r="GM591" s="17"/>
      <c r="GN591" s="17"/>
    </row>
    <row r="592" spans="1:196" s="17" customFormat="1" x14ac:dyDescent="0.25">
      <c r="A592" s="114">
        <f>IF(F592&lt;&gt;"",1+MAX($A$7:A591),"")</f>
        <v>465</v>
      </c>
      <c r="B592" s="232" t="s">
        <v>645</v>
      </c>
      <c r="C592" s="67"/>
      <c r="D592" s="67"/>
      <c r="E592" s="98" t="s">
        <v>573</v>
      </c>
      <c r="F592" s="68">
        <v>1</v>
      </c>
      <c r="G592" s="65"/>
      <c r="H592" s="68" t="s">
        <v>35</v>
      </c>
      <c r="I592" s="69">
        <v>0</v>
      </c>
      <c r="J592" s="70">
        <f t="shared" ref="J592:J655" si="250">F592*(1+I592)</f>
        <v>1</v>
      </c>
      <c r="K592" s="71"/>
      <c r="L592" s="71">
        <f t="shared" ref="L592:L655" si="251">K592*J592</f>
        <v>0</v>
      </c>
      <c r="M592" s="71"/>
      <c r="N592" s="41">
        <f t="shared" ref="N592:N655" si="252">M592*J592</f>
        <v>0</v>
      </c>
      <c r="O592" s="71"/>
      <c r="P592" s="71">
        <f t="shared" ref="P592:P655" si="253">O592*J592</f>
        <v>0</v>
      </c>
      <c r="Q592" s="72">
        <f t="shared" ref="Q592:Q655" si="254">(K592+O592)*J592</f>
        <v>0</v>
      </c>
      <c r="R592" s="73"/>
      <c r="S592" s="65"/>
      <c r="T592" s="65"/>
      <c r="U592" s="65"/>
      <c r="V592" s="65"/>
      <c r="W592" s="65"/>
      <c r="X592" s="65"/>
      <c r="Y592" s="65"/>
      <c r="Z592" s="65"/>
      <c r="AA592" s="65"/>
      <c r="AB592" s="65"/>
      <c r="AC592" s="65"/>
      <c r="AD592" s="65"/>
      <c r="AE592" s="65"/>
      <c r="AF592" s="65"/>
      <c r="AG592" s="65"/>
    </row>
    <row r="593" spans="1:196" s="81" customFormat="1" x14ac:dyDescent="0.25">
      <c r="A593" s="114">
        <f>IF(F593&lt;&gt;"",1+MAX($A$7:A592),"")</f>
        <v>466</v>
      </c>
      <c r="B593" s="233"/>
      <c r="C593" s="75"/>
      <c r="D593" s="75"/>
      <c r="E593" s="98" t="s">
        <v>574</v>
      </c>
      <c r="F593" s="68">
        <v>1</v>
      </c>
      <c r="G593" s="65"/>
      <c r="H593" s="68" t="s">
        <v>35</v>
      </c>
      <c r="I593" s="69">
        <v>0</v>
      </c>
      <c r="J593" s="70">
        <f t="shared" si="250"/>
        <v>1</v>
      </c>
      <c r="K593" s="71"/>
      <c r="L593" s="71">
        <f t="shared" si="251"/>
        <v>0</v>
      </c>
      <c r="M593" s="71"/>
      <c r="N593" s="41">
        <f t="shared" si="252"/>
        <v>0</v>
      </c>
      <c r="O593" s="71"/>
      <c r="P593" s="71">
        <f t="shared" si="253"/>
        <v>0</v>
      </c>
      <c r="Q593" s="72">
        <f t="shared" si="254"/>
        <v>0</v>
      </c>
      <c r="R593" s="73"/>
      <c r="S593" s="65"/>
      <c r="T593" s="65"/>
      <c r="U593" s="65"/>
      <c r="V593" s="65"/>
      <c r="W593" s="65"/>
      <c r="X593" s="65"/>
      <c r="Y593" s="65"/>
      <c r="Z593" s="65"/>
      <c r="AA593" s="65"/>
      <c r="AB593" s="65"/>
      <c r="AC593" s="65"/>
      <c r="AD593" s="65"/>
      <c r="AE593" s="65"/>
      <c r="AF593" s="65"/>
      <c r="AG593" s="65"/>
      <c r="AH593" s="17"/>
      <c r="AI593" s="17"/>
      <c r="AJ593" s="17"/>
      <c r="AK593" s="17"/>
      <c r="AL593" s="17"/>
      <c r="AM593" s="17"/>
      <c r="AN593" s="17"/>
      <c r="AO593" s="17"/>
      <c r="AP593" s="17"/>
      <c r="AQ593" s="17"/>
      <c r="AR593" s="17"/>
      <c r="AS593" s="17"/>
      <c r="AT593" s="17"/>
      <c r="AU593" s="17"/>
      <c r="AV593" s="17"/>
      <c r="AW593" s="17"/>
      <c r="AX593" s="17"/>
      <c r="AY593" s="17"/>
      <c r="AZ593" s="17"/>
      <c r="BA593" s="17"/>
      <c r="BB593" s="17"/>
      <c r="BC593" s="17"/>
      <c r="BD593" s="17"/>
      <c r="BE593" s="17"/>
      <c r="BF593" s="17"/>
      <c r="BG593" s="17"/>
      <c r="BH593" s="17"/>
      <c r="BI593" s="17"/>
      <c r="BJ593" s="17"/>
      <c r="BK593" s="17"/>
      <c r="BL593" s="17"/>
      <c r="BM593" s="17"/>
      <c r="BN593" s="17"/>
      <c r="BO593" s="17"/>
      <c r="BP593" s="17"/>
      <c r="BQ593" s="17"/>
      <c r="BR593" s="17"/>
      <c r="BS593" s="17"/>
      <c r="BT593" s="17"/>
      <c r="BU593" s="17"/>
      <c r="BV593" s="17"/>
      <c r="BW593" s="17"/>
      <c r="BX593" s="17"/>
      <c r="BY593" s="17"/>
      <c r="BZ593" s="17"/>
      <c r="CA593" s="17"/>
      <c r="CB593" s="17"/>
      <c r="CC593" s="17"/>
      <c r="CD593" s="17"/>
      <c r="CE593" s="17"/>
      <c r="CF593" s="17"/>
      <c r="CG593" s="17"/>
      <c r="CH593" s="17"/>
      <c r="CI593" s="17"/>
      <c r="CJ593" s="17"/>
      <c r="CK593" s="17"/>
      <c r="CL593" s="17"/>
      <c r="CM593" s="17"/>
      <c r="CN593" s="17"/>
      <c r="CO593" s="17"/>
      <c r="CP593" s="17"/>
      <c r="CQ593" s="17"/>
      <c r="CR593" s="17"/>
      <c r="CS593" s="17"/>
      <c r="CT593" s="17"/>
      <c r="CU593" s="17"/>
      <c r="CV593" s="17"/>
      <c r="CW593" s="17"/>
      <c r="CX593" s="17"/>
      <c r="CY593" s="17"/>
      <c r="CZ593" s="17"/>
      <c r="DA593" s="17"/>
      <c r="DB593" s="17"/>
      <c r="DC593" s="17"/>
      <c r="DD593" s="17"/>
      <c r="DE593" s="17"/>
      <c r="DF593" s="17"/>
      <c r="DG593" s="17"/>
      <c r="DH593" s="17"/>
      <c r="DI593" s="17"/>
      <c r="DJ593" s="17"/>
      <c r="DK593" s="17"/>
      <c r="DL593" s="17"/>
      <c r="DM593" s="17"/>
      <c r="DN593" s="17"/>
      <c r="DO593" s="17"/>
      <c r="DP593" s="17"/>
      <c r="DQ593" s="17"/>
      <c r="DR593" s="17"/>
      <c r="DS593" s="17"/>
      <c r="DT593" s="17"/>
      <c r="DU593" s="17"/>
      <c r="DV593" s="17"/>
      <c r="DW593" s="17"/>
      <c r="DX593" s="17"/>
      <c r="DY593" s="17"/>
      <c r="DZ593" s="17"/>
      <c r="EA593" s="17"/>
      <c r="EB593" s="17"/>
      <c r="EC593" s="17"/>
      <c r="ED593" s="17"/>
      <c r="EE593" s="17"/>
      <c r="EF593" s="17"/>
      <c r="EG593" s="17"/>
      <c r="EH593" s="17"/>
      <c r="EI593" s="17"/>
      <c r="EJ593" s="17"/>
      <c r="EK593" s="17"/>
      <c r="EL593" s="17"/>
      <c r="EM593" s="17"/>
      <c r="EN593" s="17"/>
      <c r="EO593" s="17"/>
      <c r="EP593" s="17"/>
      <c r="EQ593" s="17"/>
      <c r="ER593" s="17"/>
      <c r="ES593" s="17"/>
      <c r="ET593" s="17"/>
      <c r="EU593" s="17"/>
      <c r="EV593" s="17"/>
      <c r="EW593" s="17"/>
      <c r="EX593" s="17"/>
      <c r="EY593" s="17"/>
      <c r="EZ593" s="17"/>
      <c r="FA593" s="17"/>
      <c r="FB593" s="17"/>
      <c r="FC593" s="17"/>
      <c r="FD593" s="17"/>
      <c r="FE593" s="17"/>
      <c r="FF593" s="17"/>
      <c r="FG593" s="17"/>
      <c r="FH593" s="17"/>
      <c r="FI593" s="17"/>
      <c r="FJ593" s="17"/>
      <c r="FK593" s="17"/>
      <c r="FL593" s="17"/>
      <c r="FM593" s="17"/>
      <c r="FN593" s="17"/>
      <c r="FO593" s="17"/>
      <c r="FP593" s="17"/>
      <c r="FQ593" s="17"/>
      <c r="FR593" s="17"/>
      <c r="FS593" s="17"/>
      <c r="FT593" s="17"/>
      <c r="FU593" s="17"/>
      <c r="FV593" s="17"/>
      <c r="FW593" s="17"/>
      <c r="FX593" s="17"/>
      <c r="FY593" s="17"/>
      <c r="FZ593" s="17"/>
      <c r="GA593" s="17"/>
      <c r="GB593" s="17"/>
      <c r="GC593" s="17"/>
      <c r="GD593" s="17"/>
      <c r="GE593" s="17"/>
      <c r="GF593" s="17"/>
      <c r="GG593" s="17"/>
      <c r="GH593" s="17"/>
      <c r="GI593" s="17"/>
      <c r="GJ593" s="17"/>
      <c r="GK593" s="17"/>
      <c r="GL593" s="17"/>
      <c r="GM593" s="17"/>
      <c r="GN593" s="17"/>
    </row>
    <row r="594" spans="1:196" s="81" customFormat="1" x14ac:dyDescent="0.25">
      <c r="A594" s="114">
        <f>IF(F594&lt;&gt;"",1+MAX($A$7:A593),"")</f>
        <v>467</v>
      </c>
      <c r="B594" s="233"/>
      <c r="C594" s="75"/>
      <c r="D594" s="75"/>
      <c r="E594" s="98" t="s">
        <v>575</v>
      </c>
      <c r="F594" s="68">
        <v>1</v>
      </c>
      <c r="G594" s="65"/>
      <c r="H594" s="68" t="s">
        <v>35</v>
      </c>
      <c r="I594" s="69">
        <v>0</v>
      </c>
      <c r="J594" s="70">
        <f t="shared" si="250"/>
        <v>1</v>
      </c>
      <c r="K594" s="71"/>
      <c r="L594" s="71">
        <f t="shared" si="251"/>
        <v>0</v>
      </c>
      <c r="M594" s="71"/>
      <c r="N594" s="41">
        <f t="shared" si="252"/>
        <v>0</v>
      </c>
      <c r="O594" s="71"/>
      <c r="P594" s="71">
        <f t="shared" si="253"/>
        <v>0</v>
      </c>
      <c r="Q594" s="72">
        <f t="shared" si="254"/>
        <v>0</v>
      </c>
      <c r="R594" s="73"/>
      <c r="S594" s="65"/>
      <c r="T594" s="65"/>
      <c r="U594" s="65"/>
      <c r="V594" s="65"/>
      <c r="W594" s="65"/>
      <c r="X594" s="65"/>
      <c r="Y594" s="65"/>
      <c r="Z594" s="65"/>
      <c r="AA594" s="65"/>
      <c r="AB594" s="65"/>
      <c r="AC594" s="65"/>
      <c r="AD594" s="65"/>
      <c r="AE594" s="65"/>
      <c r="AF594" s="65"/>
      <c r="AG594" s="65"/>
      <c r="AH594" s="17"/>
      <c r="AI594" s="17"/>
      <c r="AJ594" s="17"/>
      <c r="AK594" s="17"/>
      <c r="AL594" s="17"/>
      <c r="AM594" s="17"/>
      <c r="AN594" s="17"/>
      <c r="AO594" s="17"/>
      <c r="AP594" s="17"/>
      <c r="AQ594" s="17"/>
      <c r="AR594" s="17"/>
      <c r="AS594" s="17"/>
      <c r="AT594" s="17"/>
      <c r="AU594" s="17"/>
      <c r="AV594" s="17"/>
      <c r="AW594" s="17"/>
      <c r="AX594" s="17"/>
      <c r="AY594" s="17"/>
      <c r="AZ594" s="17"/>
      <c r="BA594" s="17"/>
      <c r="BB594" s="17"/>
      <c r="BC594" s="17"/>
      <c r="BD594" s="17"/>
      <c r="BE594" s="17"/>
      <c r="BF594" s="17"/>
      <c r="BG594" s="17"/>
      <c r="BH594" s="17"/>
      <c r="BI594" s="17"/>
      <c r="BJ594" s="17"/>
      <c r="BK594" s="17"/>
      <c r="BL594" s="17"/>
      <c r="BM594" s="17"/>
      <c r="BN594" s="17"/>
      <c r="BO594" s="17"/>
      <c r="BP594" s="17"/>
      <c r="BQ594" s="17"/>
      <c r="BR594" s="17"/>
      <c r="BS594" s="17"/>
      <c r="BT594" s="17"/>
      <c r="BU594" s="17"/>
      <c r="BV594" s="17"/>
      <c r="BW594" s="17"/>
      <c r="BX594" s="17"/>
      <c r="BY594" s="17"/>
      <c r="BZ594" s="17"/>
      <c r="CA594" s="17"/>
      <c r="CB594" s="17"/>
      <c r="CC594" s="17"/>
      <c r="CD594" s="17"/>
      <c r="CE594" s="17"/>
      <c r="CF594" s="17"/>
      <c r="CG594" s="17"/>
      <c r="CH594" s="17"/>
      <c r="CI594" s="17"/>
      <c r="CJ594" s="17"/>
      <c r="CK594" s="17"/>
      <c r="CL594" s="17"/>
      <c r="CM594" s="17"/>
      <c r="CN594" s="17"/>
      <c r="CO594" s="17"/>
      <c r="CP594" s="17"/>
      <c r="CQ594" s="17"/>
      <c r="CR594" s="17"/>
      <c r="CS594" s="17"/>
      <c r="CT594" s="17"/>
      <c r="CU594" s="17"/>
      <c r="CV594" s="17"/>
      <c r="CW594" s="17"/>
      <c r="CX594" s="17"/>
      <c r="CY594" s="17"/>
      <c r="CZ594" s="17"/>
      <c r="DA594" s="17"/>
      <c r="DB594" s="17"/>
      <c r="DC594" s="17"/>
      <c r="DD594" s="17"/>
      <c r="DE594" s="17"/>
      <c r="DF594" s="17"/>
      <c r="DG594" s="17"/>
      <c r="DH594" s="17"/>
      <c r="DI594" s="17"/>
      <c r="DJ594" s="17"/>
      <c r="DK594" s="17"/>
      <c r="DL594" s="17"/>
      <c r="DM594" s="17"/>
      <c r="DN594" s="17"/>
      <c r="DO594" s="17"/>
      <c r="DP594" s="17"/>
      <c r="DQ594" s="17"/>
      <c r="DR594" s="17"/>
      <c r="DS594" s="17"/>
      <c r="DT594" s="17"/>
      <c r="DU594" s="17"/>
      <c r="DV594" s="17"/>
      <c r="DW594" s="17"/>
      <c r="DX594" s="17"/>
      <c r="DY594" s="17"/>
      <c r="DZ594" s="17"/>
      <c r="EA594" s="17"/>
      <c r="EB594" s="17"/>
      <c r="EC594" s="17"/>
      <c r="ED594" s="17"/>
      <c r="EE594" s="17"/>
      <c r="EF594" s="17"/>
      <c r="EG594" s="17"/>
      <c r="EH594" s="17"/>
      <c r="EI594" s="17"/>
      <c r="EJ594" s="17"/>
      <c r="EK594" s="17"/>
      <c r="EL594" s="17"/>
      <c r="EM594" s="17"/>
      <c r="EN594" s="17"/>
      <c r="EO594" s="17"/>
      <c r="EP594" s="17"/>
      <c r="EQ594" s="17"/>
      <c r="ER594" s="17"/>
      <c r="ES594" s="17"/>
      <c r="ET594" s="17"/>
      <c r="EU594" s="17"/>
      <c r="EV594" s="17"/>
      <c r="EW594" s="17"/>
      <c r="EX594" s="17"/>
      <c r="EY594" s="17"/>
      <c r="EZ594" s="17"/>
      <c r="FA594" s="17"/>
      <c r="FB594" s="17"/>
      <c r="FC594" s="17"/>
      <c r="FD594" s="17"/>
      <c r="FE594" s="17"/>
      <c r="FF594" s="17"/>
      <c r="FG594" s="17"/>
      <c r="FH594" s="17"/>
      <c r="FI594" s="17"/>
      <c r="FJ594" s="17"/>
      <c r="FK594" s="17"/>
      <c r="FL594" s="17"/>
      <c r="FM594" s="17"/>
      <c r="FN594" s="17"/>
      <c r="FO594" s="17"/>
      <c r="FP594" s="17"/>
      <c r="FQ594" s="17"/>
      <c r="FR594" s="17"/>
      <c r="FS594" s="17"/>
      <c r="FT594" s="17"/>
      <c r="FU594" s="17"/>
      <c r="FV594" s="17"/>
      <c r="FW594" s="17"/>
      <c r="FX594" s="17"/>
      <c r="FY594" s="17"/>
      <c r="FZ594" s="17"/>
      <c r="GA594" s="17"/>
      <c r="GB594" s="17"/>
      <c r="GC594" s="17"/>
      <c r="GD594" s="17"/>
      <c r="GE594" s="17"/>
      <c r="GF594" s="17"/>
      <c r="GG594" s="17"/>
      <c r="GH594" s="17"/>
      <c r="GI594" s="17"/>
      <c r="GJ594" s="17"/>
      <c r="GK594" s="17"/>
      <c r="GL594" s="17"/>
      <c r="GM594" s="17"/>
      <c r="GN594" s="17"/>
    </row>
    <row r="595" spans="1:196" s="81" customFormat="1" x14ac:dyDescent="0.25">
      <c r="A595" s="114">
        <f>IF(F595&lt;&gt;"",1+MAX($A$7:A594),"")</f>
        <v>468</v>
      </c>
      <c r="B595" s="233"/>
      <c r="C595" s="75"/>
      <c r="D595" s="75"/>
      <c r="E595" s="98" t="s">
        <v>576</v>
      </c>
      <c r="F595" s="68">
        <v>1</v>
      </c>
      <c r="G595" s="83"/>
      <c r="H595" s="68" t="s">
        <v>35</v>
      </c>
      <c r="I595" s="69">
        <v>0</v>
      </c>
      <c r="J595" s="70">
        <f t="shared" si="250"/>
        <v>1</v>
      </c>
      <c r="K595" s="71"/>
      <c r="L595" s="71">
        <f t="shared" si="251"/>
        <v>0</v>
      </c>
      <c r="M595" s="71"/>
      <c r="N595" s="41">
        <f t="shared" si="252"/>
        <v>0</v>
      </c>
      <c r="O595" s="71"/>
      <c r="P595" s="71">
        <f t="shared" si="253"/>
        <v>0</v>
      </c>
      <c r="Q595" s="72">
        <f t="shared" si="254"/>
        <v>0</v>
      </c>
      <c r="R595" s="73"/>
      <c r="S595" s="82"/>
      <c r="T595" s="83"/>
      <c r="U595" s="83"/>
      <c r="V595" s="84"/>
      <c r="W595" s="85"/>
      <c r="X595" s="86"/>
      <c r="Y595" s="86"/>
      <c r="Z595" s="86"/>
      <c r="AA595" s="86"/>
      <c r="AB595" s="87"/>
      <c r="AC595" s="88"/>
      <c r="AD595" s="65"/>
      <c r="AE595" s="65"/>
      <c r="AF595" s="65"/>
      <c r="AG595" s="65"/>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c r="BD595" s="17"/>
      <c r="BE595" s="17"/>
      <c r="BF595" s="17"/>
      <c r="BG595" s="17"/>
      <c r="BH595" s="17"/>
      <c r="BI595" s="17"/>
      <c r="BJ595" s="17"/>
      <c r="BK595" s="17"/>
      <c r="BL595" s="17"/>
      <c r="BM595" s="17"/>
      <c r="BN595" s="17"/>
      <c r="BO595" s="17"/>
      <c r="BP595" s="17"/>
      <c r="BQ595" s="17"/>
      <c r="BR595" s="17"/>
      <c r="BS595" s="17"/>
      <c r="BT595" s="17"/>
      <c r="BU595" s="17"/>
      <c r="BV595" s="17"/>
      <c r="BW595" s="17"/>
      <c r="BX595" s="17"/>
      <c r="BY595" s="17"/>
      <c r="BZ595" s="17"/>
      <c r="CA595" s="17"/>
      <c r="CB595" s="17"/>
      <c r="CC595" s="17"/>
      <c r="CD595" s="17"/>
      <c r="CE595" s="17"/>
      <c r="CF595" s="17"/>
      <c r="CG595" s="17"/>
      <c r="CH595" s="17"/>
      <c r="CI595" s="17"/>
      <c r="CJ595" s="17"/>
      <c r="CK595" s="17"/>
      <c r="CL595" s="17"/>
      <c r="CM595" s="17"/>
      <c r="CN595" s="17"/>
      <c r="CO595" s="17"/>
      <c r="CP595" s="17"/>
      <c r="CQ595" s="17"/>
      <c r="CR595" s="17"/>
      <c r="CS595" s="17"/>
      <c r="CT595" s="17"/>
      <c r="CU595" s="17"/>
      <c r="CV595" s="17"/>
      <c r="CW595" s="17"/>
      <c r="CX595" s="17"/>
      <c r="CY595" s="17"/>
      <c r="CZ595" s="17"/>
      <c r="DA595" s="17"/>
      <c r="DB595" s="17"/>
      <c r="DC595" s="17"/>
      <c r="DD595" s="17"/>
      <c r="DE595" s="17"/>
      <c r="DF595" s="17"/>
      <c r="DG595" s="17"/>
      <c r="DH595" s="17"/>
      <c r="DI595" s="17"/>
      <c r="DJ595" s="17"/>
      <c r="DK595" s="17"/>
      <c r="DL595" s="17"/>
      <c r="DM595" s="17"/>
      <c r="DN595" s="17"/>
      <c r="DO595" s="17"/>
      <c r="DP595" s="17"/>
      <c r="DQ595" s="17"/>
      <c r="DR595" s="17"/>
      <c r="DS595" s="17"/>
      <c r="DT595" s="17"/>
      <c r="DU595" s="17"/>
      <c r="DV595" s="17"/>
      <c r="DW595" s="17"/>
      <c r="DX595" s="17"/>
      <c r="DY595" s="17"/>
      <c r="DZ595" s="17"/>
      <c r="EA595" s="17"/>
      <c r="EB595" s="17"/>
      <c r="EC595" s="17"/>
      <c r="ED595" s="17"/>
      <c r="EE595" s="17"/>
      <c r="EF595" s="17"/>
      <c r="EG595" s="17"/>
      <c r="EH595" s="17"/>
      <c r="EI595" s="17"/>
      <c r="EJ595" s="17"/>
      <c r="EK595" s="17"/>
      <c r="EL595" s="17"/>
      <c r="EM595" s="17"/>
      <c r="EN595" s="17"/>
      <c r="EO595" s="17"/>
      <c r="EP595" s="17"/>
      <c r="EQ595" s="17"/>
      <c r="ER595" s="17"/>
      <c r="ES595" s="17"/>
      <c r="ET595" s="17"/>
      <c r="EU595" s="17"/>
      <c r="EV595" s="17"/>
      <c r="EW595" s="17"/>
      <c r="EX595" s="17"/>
      <c r="EY595" s="17"/>
      <c r="EZ595" s="17"/>
      <c r="FA595" s="17"/>
      <c r="FB595" s="17"/>
      <c r="FC595" s="17"/>
      <c r="FD595" s="17"/>
      <c r="FE595" s="17"/>
      <c r="FF595" s="17"/>
      <c r="FG595" s="17"/>
      <c r="FH595" s="17"/>
      <c r="FI595" s="17"/>
      <c r="FJ595" s="17"/>
      <c r="FK595" s="17"/>
      <c r="FL595" s="17"/>
      <c r="FM595" s="17"/>
      <c r="FN595" s="17"/>
      <c r="FO595" s="17"/>
      <c r="FP595" s="17"/>
      <c r="FQ595" s="17"/>
      <c r="FR595" s="17"/>
      <c r="FS595" s="17"/>
      <c r="FT595" s="17"/>
      <c r="FU595" s="17"/>
      <c r="FV595" s="17"/>
      <c r="FW595" s="17"/>
      <c r="FX595" s="17"/>
      <c r="FY595" s="17"/>
      <c r="FZ595" s="17"/>
      <c r="GA595" s="17"/>
      <c r="GB595" s="17"/>
      <c r="GC595" s="17"/>
      <c r="GD595" s="17"/>
      <c r="GE595" s="17"/>
      <c r="GF595" s="17"/>
      <c r="GG595" s="17"/>
      <c r="GH595" s="17"/>
      <c r="GI595" s="17"/>
      <c r="GJ595" s="17"/>
      <c r="GK595" s="17"/>
      <c r="GL595" s="17"/>
      <c r="GM595" s="17"/>
      <c r="GN595" s="17"/>
    </row>
    <row r="596" spans="1:196" s="17" customFormat="1" x14ac:dyDescent="0.25">
      <c r="A596" s="114">
        <f>IF(F596&lt;&gt;"",1+MAX($A$7:A595),"")</f>
        <v>469</v>
      </c>
      <c r="B596" s="233"/>
      <c r="C596" s="67"/>
      <c r="D596" s="67"/>
      <c r="E596" s="98" t="s">
        <v>430</v>
      </c>
      <c r="F596" s="68">
        <v>2</v>
      </c>
      <c r="G596" s="65"/>
      <c r="H596" s="68" t="s">
        <v>35</v>
      </c>
      <c r="I596" s="69">
        <v>0</v>
      </c>
      <c r="J596" s="70">
        <f t="shared" si="250"/>
        <v>2</v>
      </c>
      <c r="K596" s="71"/>
      <c r="L596" s="71">
        <f t="shared" si="251"/>
        <v>0</v>
      </c>
      <c r="M596" s="71"/>
      <c r="N596" s="41">
        <f t="shared" si="252"/>
        <v>0</v>
      </c>
      <c r="O596" s="71"/>
      <c r="P596" s="71">
        <f t="shared" si="253"/>
        <v>0</v>
      </c>
      <c r="Q596" s="72">
        <f t="shared" si="254"/>
        <v>0</v>
      </c>
      <c r="R596" s="73"/>
      <c r="S596" s="65"/>
      <c r="T596" s="65"/>
      <c r="U596" s="65"/>
      <c r="V596" s="65"/>
      <c r="W596" s="65"/>
      <c r="X596" s="65"/>
      <c r="Y596" s="65"/>
      <c r="Z596" s="65"/>
      <c r="AA596" s="65"/>
      <c r="AB596" s="65"/>
      <c r="AC596" s="65"/>
      <c r="AD596" s="65"/>
      <c r="AE596" s="65"/>
      <c r="AF596" s="65"/>
      <c r="AG596" s="65"/>
    </row>
    <row r="597" spans="1:196" s="81" customFormat="1" x14ac:dyDescent="0.25">
      <c r="A597" s="114">
        <f>IF(F597&lt;&gt;"",1+MAX($A$7:A596),"")</f>
        <v>470</v>
      </c>
      <c r="B597" s="233"/>
      <c r="C597" s="75"/>
      <c r="D597" s="75"/>
      <c r="E597" s="98" t="s">
        <v>577</v>
      </c>
      <c r="F597" s="68">
        <v>1</v>
      </c>
      <c r="G597" s="65"/>
      <c r="H597" s="68" t="s">
        <v>35</v>
      </c>
      <c r="I597" s="69">
        <v>0</v>
      </c>
      <c r="J597" s="70">
        <f t="shared" si="250"/>
        <v>1</v>
      </c>
      <c r="K597" s="71"/>
      <c r="L597" s="71">
        <f t="shared" si="251"/>
        <v>0</v>
      </c>
      <c r="M597" s="71"/>
      <c r="N597" s="41">
        <f t="shared" si="252"/>
        <v>0</v>
      </c>
      <c r="O597" s="71"/>
      <c r="P597" s="71">
        <f t="shared" si="253"/>
        <v>0</v>
      </c>
      <c r="Q597" s="72">
        <f t="shared" si="254"/>
        <v>0</v>
      </c>
      <c r="R597" s="73"/>
      <c r="S597" s="65"/>
      <c r="T597" s="65"/>
      <c r="U597" s="65"/>
      <c r="V597" s="65"/>
      <c r="W597" s="65"/>
      <c r="X597" s="65"/>
      <c r="Y597" s="65"/>
      <c r="Z597" s="65"/>
      <c r="AA597" s="65"/>
      <c r="AB597" s="65"/>
      <c r="AC597" s="65"/>
      <c r="AD597" s="65"/>
      <c r="AE597" s="65"/>
      <c r="AF597" s="65"/>
      <c r="AG597" s="65"/>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c r="BD597" s="17"/>
      <c r="BE597" s="17"/>
      <c r="BF597" s="17"/>
      <c r="BG597" s="17"/>
      <c r="BH597" s="17"/>
      <c r="BI597" s="17"/>
      <c r="BJ597" s="17"/>
      <c r="BK597" s="17"/>
      <c r="BL597" s="17"/>
      <c r="BM597" s="17"/>
      <c r="BN597" s="17"/>
      <c r="BO597" s="17"/>
      <c r="BP597" s="17"/>
      <c r="BQ597" s="17"/>
      <c r="BR597" s="17"/>
      <c r="BS597" s="17"/>
      <c r="BT597" s="17"/>
      <c r="BU597" s="17"/>
      <c r="BV597" s="17"/>
      <c r="BW597" s="17"/>
      <c r="BX597" s="17"/>
      <c r="BY597" s="17"/>
      <c r="BZ597" s="17"/>
      <c r="CA597" s="17"/>
      <c r="CB597" s="17"/>
      <c r="CC597" s="17"/>
      <c r="CD597" s="17"/>
      <c r="CE597" s="17"/>
      <c r="CF597" s="17"/>
      <c r="CG597" s="17"/>
      <c r="CH597" s="17"/>
      <c r="CI597" s="17"/>
      <c r="CJ597" s="17"/>
      <c r="CK597" s="17"/>
      <c r="CL597" s="17"/>
      <c r="CM597" s="17"/>
      <c r="CN597" s="17"/>
      <c r="CO597" s="17"/>
      <c r="CP597" s="17"/>
      <c r="CQ597" s="17"/>
      <c r="CR597" s="17"/>
      <c r="CS597" s="17"/>
      <c r="CT597" s="17"/>
      <c r="CU597" s="17"/>
      <c r="CV597" s="17"/>
      <c r="CW597" s="17"/>
      <c r="CX597" s="17"/>
      <c r="CY597" s="17"/>
      <c r="CZ597" s="17"/>
      <c r="DA597" s="17"/>
      <c r="DB597" s="17"/>
      <c r="DC597" s="17"/>
      <c r="DD597" s="17"/>
      <c r="DE597" s="17"/>
      <c r="DF597" s="17"/>
      <c r="DG597" s="17"/>
      <c r="DH597" s="17"/>
      <c r="DI597" s="17"/>
      <c r="DJ597" s="17"/>
      <c r="DK597" s="17"/>
      <c r="DL597" s="17"/>
      <c r="DM597" s="17"/>
      <c r="DN597" s="17"/>
      <c r="DO597" s="17"/>
      <c r="DP597" s="17"/>
      <c r="DQ597" s="17"/>
      <c r="DR597" s="17"/>
      <c r="DS597" s="17"/>
      <c r="DT597" s="17"/>
      <c r="DU597" s="17"/>
      <c r="DV597" s="17"/>
      <c r="DW597" s="17"/>
      <c r="DX597" s="17"/>
      <c r="DY597" s="17"/>
      <c r="DZ597" s="17"/>
      <c r="EA597" s="17"/>
      <c r="EB597" s="17"/>
      <c r="EC597" s="17"/>
      <c r="ED597" s="17"/>
      <c r="EE597" s="17"/>
      <c r="EF597" s="17"/>
      <c r="EG597" s="17"/>
      <c r="EH597" s="17"/>
      <c r="EI597" s="17"/>
      <c r="EJ597" s="17"/>
      <c r="EK597" s="17"/>
      <c r="EL597" s="17"/>
      <c r="EM597" s="17"/>
      <c r="EN597" s="17"/>
      <c r="EO597" s="17"/>
      <c r="EP597" s="17"/>
      <c r="EQ597" s="17"/>
      <c r="ER597" s="17"/>
      <c r="ES597" s="17"/>
      <c r="ET597" s="17"/>
      <c r="EU597" s="17"/>
      <c r="EV597" s="17"/>
      <c r="EW597" s="17"/>
      <c r="EX597" s="17"/>
      <c r="EY597" s="17"/>
      <c r="EZ597" s="17"/>
      <c r="FA597" s="17"/>
      <c r="FB597" s="17"/>
      <c r="FC597" s="17"/>
      <c r="FD597" s="17"/>
      <c r="FE597" s="17"/>
      <c r="FF597" s="17"/>
      <c r="FG597" s="17"/>
      <c r="FH597" s="17"/>
      <c r="FI597" s="17"/>
      <c r="FJ597" s="17"/>
      <c r="FK597" s="17"/>
      <c r="FL597" s="17"/>
      <c r="FM597" s="17"/>
      <c r="FN597" s="17"/>
      <c r="FO597" s="17"/>
      <c r="FP597" s="17"/>
      <c r="FQ597" s="17"/>
      <c r="FR597" s="17"/>
      <c r="FS597" s="17"/>
      <c r="FT597" s="17"/>
      <c r="FU597" s="17"/>
      <c r="FV597" s="17"/>
      <c r="FW597" s="17"/>
      <c r="FX597" s="17"/>
      <c r="FY597" s="17"/>
      <c r="FZ597" s="17"/>
      <c r="GA597" s="17"/>
      <c r="GB597" s="17"/>
      <c r="GC597" s="17"/>
      <c r="GD597" s="17"/>
      <c r="GE597" s="17"/>
      <c r="GF597" s="17"/>
      <c r="GG597" s="17"/>
      <c r="GH597" s="17"/>
      <c r="GI597" s="17"/>
      <c r="GJ597" s="17"/>
      <c r="GK597" s="17"/>
      <c r="GL597" s="17"/>
      <c r="GM597" s="17"/>
      <c r="GN597" s="17"/>
    </row>
    <row r="598" spans="1:196" s="81" customFormat="1" x14ac:dyDescent="0.25">
      <c r="A598" s="114">
        <f>IF(F598&lt;&gt;"",1+MAX($A$7:A597),"")</f>
        <v>471</v>
      </c>
      <c r="B598" s="233"/>
      <c r="C598" s="75"/>
      <c r="D598" s="75"/>
      <c r="E598" s="98" t="s">
        <v>578</v>
      </c>
      <c r="F598" s="68">
        <v>1</v>
      </c>
      <c r="G598" s="65"/>
      <c r="H598" s="68" t="s">
        <v>35</v>
      </c>
      <c r="I598" s="69">
        <v>0</v>
      </c>
      <c r="J598" s="70">
        <f t="shared" si="250"/>
        <v>1</v>
      </c>
      <c r="K598" s="71"/>
      <c r="L598" s="71">
        <f t="shared" si="251"/>
        <v>0</v>
      </c>
      <c r="M598" s="71"/>
      <c r="N598" s="41">
        <f t="shared" si="252"/>
        <v>0</v>
      </c>
      <c r="O598" s="71"/>
      <c r="P598" s="71">
        <f t="shared" si="253"/>
        <v>0</v>
      </c>
      <c r="Q598" s="72">
        <f t="shared" si="254"/>
        <v>0</v>
      </c>
      <c r="R598" s="73"/>
      <c r="S598" s="65"/>
      <c r="T598" s="65"/>
      <c r="U598" s="65"/>
      <c r="V598" s="65"/>
      <c r="W598" s="65"/>
      <c r="X598" s="65"/>
      <c r="Y598" s="65"/>
      <c r="Z598" s="65"/>
      <c r="AA598" s="65"/>
      <c r="AB598" s="65"/>
      <c r="AC598" s="65"/>
      <c r="AD598" s="65"/>
      <c r="AE598" s="65"/>
      <c r="AF598" s="65"/>
      <c r="AG598" s="65"/>
      <c r="AH598" s="17"/>
      <c r="AI598" s="17"/>
      <c r="AJ598" s="17"/>
      <c r="AK598" s="17"/>
      <c r="AL598" s="17"/>
      <c r="AM598" s="17"/>
      <c r="AN598" s="17"/>
      <c r="AO598" s="17"/>
      <c r="AP598" s="17"/>
      <c r="AQ598" s="17"/>
      <c r="AR598" s="17"/>
      <c r="AS598" s="17"/>
      <c r="AT598" s="17"/>
      <c r="AU598" s="17"/>
      <c r="AV598" s="17"/>
      <c r="AW598" s="17"/>
      <c r="AX598" s="17"/>
      <c r="AY598" s="17"/>
      <c r="AZ598" s="17"/>
      <c r="BA598" s="17"/>
      <c r="BB598" s="17"/>
      <c r="BC598" s="17"/>
      <c r="BD598" s="17"/>
      <c r="BE598" s="17"/>
      <c r="BF598" s="17"/>
      <c r="BG598" s="17"/>
      <c r="BH598" s="17"/>
      <c r="BI598" s="17"/>
      <c r="BJ598" s="17"/>
      <c r="BK598" s="17"/>
      <c r="BL598" s="17"/>
      <c r="BM598" s="17"/>
      <c r="BN598" s="17"/>
      <c r="BO598" s="17"/>
      <c r="BP598" s="17"/>
      <c r="BQ598" s="17"/>
      <c r="BR598" s="17"/>
      <c r="BS598" s="17"/>
      <c r="BT598" s="17"/>
      <c r="BU598" s="17"/>
      <c r="BV598" s="17"/>
      <c r="BW598" s="17"/>
      <c r="BX598" s="17"/>
      <c r="BY598" s="17"/>
      <c r="BZ598" s="17"/>
      <c r="CA598" s="17"/>
      <c r="CB598" s="17"/>
      <c r="CC598" s="17"/>
      <c r="CD598" s="17"/>
      <c r="CE598" s="17"/>
      <c r="CF598" s="17"/>
      <c r="CG598" s="17"/>
      <c r="CH598" s="17"/>
      <c r="CI598" s="17"/>
      <c r="CJ598" s="17"/>
      <c r="CK598" s="17"/>
      <c r="CL598" s="17"/>
      <c r="CM598" s="17"/>
      <c r="CN598" s="17"/>
      <c r="CO598" s="17"/>
      <c r="CP598" s="17"/>
      <c r="CQ598" s="17"/>
      <c r="CR598" s="17"/>
      <c r="CS598" s="17"/>
      <c r="CT598" s="17"/>
      <c r="CU598" s="17"/>
      <c r="CV598" s="17"/>
      <c r="CW598" s="17"/>
      <c r="CX598" s="17"/>
      <c r="CY598" s="17"/>
      <c r="CZ598" s="17"/>
      <c r="DA598" s="17"/>
      <c r="DB598" s="17"/>
      <c r="DC598" s="17"/>
      <c r="DD598" s="17"/>
      <c r="DE598" s="17"/>
      <c r="DF598" s="17"/>
      <c r="DG598" s="17"/>
      <c r="DH598" s="17"/>
      <c r="DI598" s="17"/>
      <c r="DJ598" s="17"/>
      <c r="DK598" s="17"/>
      <c r="DL598" s="17"/>
      <c r="DM598" s="17"/>
      <c r="DN598" s="17"/>
      <c r="DO598" s="17"/>
      <c r="DP598" s="17"/>
      <c r="DQ598" s="17"/>
      <c r="DR598" s="17"/>
      <c r="DS598" s="17"/>
      <c r="DT598" s="17"/>
      <c r="DU598" s="17"/>
      <c r="DV598" s="17"/>
      <c r="DW598" s="17"/>
      <c r="DX598" s="17"/>
      <c r="DY598" s="17"/>
      <c r="DZ598" s="17"/>
      <c r="EA598" s="17"/>
      <c r="EB598" s="17"/>
      <c r="EC598" s="17"/>
      <c r="ED598" s="17"/>
      <c r="EE598" s="17"/>
      <c r="EF598" s="17"/>
      <c r="EG598" s="17"/>
      <c r="EH598" s="17"/>
      <c r="EI598" s="17"/>
      <c r="EJ598" s="17"/>
      <c r="EK598" s="17"/>
      <c r="EL598" s="17"/>
      <c r="EM598" s="17"/>
      <c r="EN598" s="17"/>
      <c r="EO598" s="17"/>
      <c r="EP598" s="17"/>
      <c r="EQ598" s="17"/>
      <c r="ER598" s="17"/>
      <c r="ES598" s="17"/>
      <c r="ET598" s="17"/>
      <c r="EU598" s="17"/>
      <c r="EV598" s="17"/>
      <c r="EW598" s="17"/>
      <c r="EX598" s="17"/>
      <c r="EY598" s="17"/>
      <c r="EZ598" s="17"/>
      <c r="FA598" s="17"/>
      <c r="FB598" s="17"/>
      <c r="FC598" s="17"/>
      <c r="FD598" s="17"/>
      <c r="FE598" s="17"/>
      <c r="FF598" s="17"/>
      <c r="FG598" s="17"/>
      <c r="FH598" s="17"/>
      <c r="FI598" s="17"/>
      <c r="FJ598" s="17"/>
      <c r="FK598" s="17"/>
      <c r="FL598" s="17"/>
      <c r="FM598" s="17"/>
      <c r="FN598" s="17"/>
      <c r="FO598" s="17"/>
      <c r="FP598" s="17"/>
      <c r="FQ598" s="17"/>
      <c r="FR598" s="17"/>
      <c r="FS598" s="17"/>
      <c r="FT598" s="17"/>
      <c r="FU598" s="17"/>
      <c r="FV598" s="17"/>
      <c r="FW598" s="17"/>
      <c r="FX598" s="17"/>
      <c r="FY598" s="17"/>
      <c r="FZ598" s="17"/>
      <c r="GA598" s="17"/>
      <c r="GB598" s="17"/>
      <c r="GC598" s="17"/>
      <c r="GD598" s="17"/>
      <c r="GE598" s="17"/>
      <c r="GF598" s="17"/>
      <c r="GG598" s="17"/>
      <c r="GH598" s="17"/>
      <c r="GI598" s="17"/>
      <c r="GJ598" s="17"/>
      <c r="GK598" s="17"/>
      <c r="GL598" s="17"/>
      <c r="GM598" s="17"/>
      <c r="GN598" s="17"/>
    </row>
    <row r="599" spans="1:196" s="81" customFormat="1" x14ac:dyDescent="0.25">
      <c r="A599" s="114">
        <f>IF(F599&lt;&gt;"",1+MAX($A$7:A598),"")</f>
        <v>472</v>
      </c>
      <c r="B599" s="233"/>
      <c r="C599" s="75"/>
      <c r="D599" s="75"/>
      <c r="E599" s="98" t="s">
        <v>436</v>
      </c>
      <c r="F599" s="68">
        <v>2</v>
      </c>
      <c r="G599" s="83"/>
      <c r="H599" s="68" t="s">
        <v>35</v>
      </c>
      <c r="I599" s="69">
        <v>0</v>
      </c>
      <c r="J599" s="70">
        <f t="shared" si="250"/>
        <v>2</v>
      </c>
      <c r="K599" s="71"/>
      <c r="L599" s="71">
        <f t="shared" si="251"/>
        <v>0</v>
      </c>
      <c r="M599" s="71"/>
      <c r="N599" s="41">
        <f t="shared" si="252"/>
        <v>0</v>
      </c>
      <c r="O599" s="71"/>
      <c r="P599" s="71">
        <f t="shared" si="253"/>
        <v>0</v>
      </c>
      <c r="Q599" s="72">
        <f t="shared" si="254"/>
        <v>0</v>
      </c>
      <c r="R599" s="73"/>
      <c r="S599" s="82"/>
      <c r="T599" s="83"/>
      <c r="U599" s="83"/>
      <c r="V599" s="84"/>
      <c r="W599" s="85"/>
      <c r="X599" s="86"/>
      <c r="Y599" s="86"/>
      <c r="Z599" s="86"/>
      <c r="AA599" s="86"/>
      <c r="AB599" s="87"/>
      <c r="AC599" s="88"/>
      <c r="AD599" s="65"/>
      <c r="AE599" s="65"/>
      <c r="AF599" s="65"/>
      <c r="AG599" s="65"/>
      <c r="AH599" s="17"/>
      <c r="AI599" s="17"/>
      <c r="AJ599" s="17"/>
      <c r="AK599" s="17"/>
      <c r="AL599" s="17"/>
      <c r="AM599" s="17"/>
      <c r="AN599" s="17"/>
      <c r="AO599" s="17"/>
      <c r="AP599" s="17"/>
      <c r="AQ599" s="17"/>
      <c r="AR599" s="17"/>
      <c r="AS599" s="17"/>
      <c r="AT599" s="17"/>
      <c r="AU599" s="17"/>
      <c r="AV599" s="17"/>
      <c r="AW599" s="17"/>
      <c r="AX599" s="17"/>
      <c r="AY599" s="17"/>
      <c r="AZ599" s="17"/>
      <c r="BA599" s="17"/>
      <c r="BB599" s="17"/>
      <c r="BC599" s="17"/>
      <c r="BD599" s="17"/>
      <c r="BE599" s="17"/>
      <c r="BF599" s="17"/>
      <c r="BG599" s="17"/>
      <c r="BH599" s="17"/>
      <c r="BI599" s="17"/>
      <c r="BJ599" s="17"/>
      <c r="BK599" s="17"/>
      <c r="BL599" s="17"/>
      <c r="BM599" s="17"/>
      <c r="BN599" s="17"/>
      <c r="BO599" s="17"/>
      <c r="BP599" s="17"/>
      <c r="BQ599" s="17"/>
      <c r="BR599" s="17"/>
      <c r="BS599" s="17"/>
      <c r="BT599" s="17"/>
      <c r="BU599" s="17"/>
      <c r="BV599" s="17"/>
      <c r="BW599" s="17"/>
      <c r="BX599" s="17"/>
      <c r="BY599" s="17"/>
      <c r="BZ599" s="17"/>
      <c r="CA599" s="17"/>
      <c r="CB599" s="17"/>
      <c r="CC599" s="17"/>
      <c r="CD599" s="17"/>
      <c r="CE599" s="17"/>
      <c r="CF599" s="17"/>
      <c r="CG599" s="17"/>
      <c r="CH599" s="17"/>
      <c r="CI599" s="17"/>
      <c r="CJ599" s="17"/>
      <c r="CK599" s="17"/>
      <c r="CL599" s="17"/>
      <c r="CM599" s="17"/>
      <c r="CN599" s="17"/>
      <c r="CO599" s="17"/>
      <c r="CP599" s="17"/>
      <c r="CQ599" s="17"/>
      <c r="CR599" s="17"/>
      <c r="CS599" s="17"/>
      <c r="CT599" s="17"/>
      <c r="CU599" s="17"/>
      <c r="CV599" s="17"/>
      <c r="CW599" s="17"/>
      <c r="CX599" s="17"/>
      <c r="CY599" s="17"/>
      <c r="CZ599" s="17"/>
      <c r="DA599" s="17"/>
      <c r="DB599" s="17"/>
      <c r="DC599" s="17"/>
      <c r="DD599" s="17"/>
      <c r="DE599" s="17"/>
      <c r="DF599" s="17"/>
      <c r="DG599" s="17"/>
      <c r="DH599" s="17"/>
      <c r="DI599" s="17"/>
      <c r="DJ599" s="17"/>
      <c r="DK599" s="17"/>
      <c r="DL599" s="17"/>
      <c r="DM599" s="17"/>
      <c r="DN599" s="17"/>
      <c r="DO599" s="17"/>
      <c r="DP599" s="17"/>
      <c r="DQ599" s="17"/>
      <c r="DR599" s="17"/>
      <c r="DS599" s="17"/>
      <c r="DT599" s="17"/>
      <c r="DU599" s="17"/>
      <c r="DV599" s="17"/>
      <c r="DW599" s="17"/>
      <c r="DX599" s="17"/>
      <c r="DY599" s="17"/>
      <c r="DZ599" s="17"/>
      <c r="EA599" s="17"/>
      <c r="EB599" s="17"/>
      <c r="EC599" s="17"/>
      <c r="ED599" s="17"/>
      <c r="EE599" s="17"/>
      <c r="EF599" s="17"/>
      <c r="EG599" s="17"/>
      <c r="EH599" s="17"/>
      <c r="EI599" s="17"/>
      <c r="EJ599" s="17"/>
      <c r="EK599" s="17"/>
      <c r="EL599" s="17"/>
      <c r="EM599" s="17"/>
      <c r="EN599" s="17"/>
      <c r="EO599" s="17"/>
      <c r="EP599" s="17"/>
      <c r="EQ599" s="17"/>
      <c r="ER599" s="17"/>
      <c r="ES599" s="17"/>
      <c r="ET599" s="17"/>
      <c r="EU599" s="17"/>
      <c r="EV599" s="17"/>
      <c r="EW599" s="17"/>
      <c r="EX599" s="17"/>
      <c r="EY599" s="17"/>
      <c r="EZ599" s="17"/>
      <c r="FA599" s="17"/>
      <c r="FB599" s="17"/>
      <c r="FC599" s="17"/>
      <c r="FD599" s="17"/>
      <c r="FE599" s="17"/>
      <c r="FF599" s="17"/>
      <c r="FG599" s="17"/>
      <c r="FH599" s="17"/>
      <c r="FI599" s="17"/>
      <c r="FJ599" s="17"/>
      <c r="FK599" s="17"/>
      <c r="FL599" s="17"/>
      <c r="FM599" s="17"/>
      <c r="FN599" s="17"/>
      <c r="FO599" s="17"/>
      <c r="FP599" s="17"/>
      <c r="FQ599" s="17"/>
      <c r="FR599" s="17"/>
      <c r="FS599" s="17"/>
      <c r="FT599" s="17"/>
      <c r="FU599" s="17"/>
      <c r="FV599" s="17"/>
      <c r="FW599" s="17"/>
      <c r="FX599" s="17"/>
      <c r="FY599" s="17"/>
      <c r="FZ599" s="17"/>
      <c r="GA599" s="17"/>
      <c r="GB599" s="17"/>
      <c r="GC599" s="17"/>
      <c r="GD599" s="17"/>
      <c r="GE599" s="17"/>
      <c r="GF599" s="17"/>
      <c r="GG599" s="17"/>
      <c r="GH599" s="17"/>
      <c r="GI599" s="17"/>
      <c r="GJ599" s="17"/>
      <c r="GK599" s="17"/>
      <c r="GL599" s="17"/>
      <c r="GM599" s="17"/>
      <c r="GN599" s="17"/>
    </row>
    <row r="600" spans="1:196" s="17" customFormat="1" x14ac:dyDescent="0.25">
      <c r="A600" s="114">
        <f>IF(F600&lt;&gt;"",1+MAX($A$7:A599),"")</f>
        <v>473</v>
      </c>
      <c r="B600" s="233"/>
      <c r="C600" s="67"/>
      <c r="D600" s="67"/>
      <c r="E600" s="98" t="s">
        <v>579</v>
      </c>
      <c r="F600" s="68">
        <v>1</v>
      </c>
      <c r="G600" s="65"/>
      <c r="H600" s="68" t="s">
        <v>35</v>
      </c>
      <c r="I600" s="69">
        <v>0</v>
      </c>
      <c r="J600" s="70">
        <f t="shared" si="250"/>
        <v>1</v>
      </c>
      <c r="K600" s="71"/>
      <c r="L600" s="71">
        <f t="shared" si="251"/>
        <v>0</v>
      </c>
      <c r="M600" s="71"/>
      <c r="N600" s="41">
        <f t="shared" si="252"/>
        <v>0</v>
      </c>
      <c r="O600" s="71"/>
      <c r="P600" s="71">
        <f t="shared" si="253"/>
        <v>0</v>
      </c>
      <c r="Q600" s="72">
        <f t="shared" si="254"/>
        <v>0</v>
      </c>
      <c r="R600" s="73"/>
      <c r="S600" s="65"/>
      <c r="T600" s="65"/>
      <c r="U600" s="65"/>
      <c r="V600" s="65"/>
      <c r="W600" s="65"/>
      <c r="X600" s="65"/>
      <c r="Y600" s="65"/>
      <c r="Z600" s="65"/>
      <c r="AA600" s="65"/>
      <c r="AB600" s="65"/>
      <c r="AC600" s="65"/>
      <c r="AD600" s="65"/>
      <c r="AE600" s="65"/>
      <c r="AF600" s="65"/>
      <c r="AG600" s="65"/>
    </row>
    <row r="601" spans="1:196" s="81" customFormat="1" x14ac:dyDescent="0.25">
      <c r="A601" s="114">
        <f>IF(F601&lt;&gt;"",1+MAX($A$7:A600),"")</f>
        <v>474</v>
      </c>
      <c r="B601" s="234"/>
      <c r="C601" s="75"/>
      <c r="D601" s="75"/>
      <c r="E601" s="98" t="s">
        <v>580</v>
      </c>
      <c r="F601" s="68">
        <v>1</v>
      </c>
      <c r="G601" s="65"/>
      <c r="H601" s="68" t="s">
        <v>35</v>
      </c>
      <c r="I601" s="69">
        <v>0</v>
      </c>
      <c r="J601" s="70">
        <f t="shared" si="250"/>
        <v>1</v>
      </c>
      <c r="K601" s="71"/>
      <c r="L601" s="71">
        <f t="shared" si="251"/>
        <v>0</v>
      </c>
      <c r="M601" s="71"/>
      <c r="N601" s="41">
        <f t="shared" si="252"/>
        <v>0</v>
      </c>
      <c r="O601" s="71"/>
      <c r="P601" s="71">
        <f t="shared" si="253"/>
        <v>0</v>
      </c>
      <c r="Q601" s="72">
        <f t="shared" si="254"/>
        <v>0</v>
      </c>
      <c r="R601" s="73"/>
      <c r="S601" s="65"/>
      <c r="T601" s="65"/>
      <c r="U601" s="65"/>
      <c r="V601" s="65"/>
      <c r="W601" s="65"/>
      <c r="X601" s="65"/>
      <c r="Y601" s="65"/>
      <c r="Z601" s="65"/>
      <c r="AA601" s="65"/>
      <c r="AB601" s="65"/>
      <c r="AC601" s="65"/>
      <c r="AD601" s="65"/>
      <c r="AE601" s="65"/>
      <c r="AF601" s="65"/>
      <c r="AG601" s="65"/>
      <c r="AH601" s="17"/>
      <c r="AI601" s="17"/>
      <c r="AJ601" s="17"/>
      <c r="AK601" s="17"/>
      <c r="AL601" s="17"/>
      <c r="AM601" s="17"/>
      <c r="AN601" s="17"/>
      <c r="AO601" s="17"/>
      <c r="AP601" s="17"/>
      <c r="AQ601" s="17"/>
      <c r="AR601" s="17"/>
      <c r="AS601" s="17"/>
      <c r="AT601" s="17"/>
      <c r="AU601" s="17"/>
      <c r="AV601" s="17"/>
      <c r="AW601" s="17"/>
      <c r="AX601" s="17"/>
      <c r="AY601" s="17"/>
      <c r="AZ601" s="17"/>
      <c r="BA601" s="17"/>
      <c r="BB601" s="17"/>
      <c r="BC601" s="17"/>
      <c r="BD601" s="17"/>
      <c r="BE601" s="17"/>
      <c r="BF601" s="17"/>
      <c r="BG601" s="17"/>
      <c r="BH601" s="17"/>
      <c r="BI601" s="17"/>
      <c r="BJ601" s="17"/>
      <c r="BK601" s="17"/>
      <c r="BL601" s="17"/>
      <c r="BM601" s="17"/>
      <c r="BN601" s="17"/>
      <c r="BO601" s="17"/>
      <c r="BP601" s="17"/>
      <c r="BQ601" s="17"/>
      <c r="BR601" s="17"/>
      <c r="BS601" s="17"/>
      <c r="BT601" s="17"/>
      <c r="BU601" s="17"/>
      <c r="BV601" s="17"/>
      <c r="BW601" s="17"/>
      <c r="BX601" s="17"/>
      <c r="BY601" s="17"/>
      <c r="BZ601" s="17"/>
      <c r="CA601" s="17"/>
      <c r="CB601" s="17"/>
      <c r="CC601" s="17"/>
      <c r="CD601" s="17"/>
      <c r="CE601" s="17"/>
      <c r="CF601" s="17"/>
      <c r="CG601" s="17"/>
      <c r="CH601" s="17"/>
      <c r="CI601" s="17"/>
      <c r="CJ601" s="17"/>
      <c r="CK601" s="17"/>
      <c r="CL601" s="17"/>
      <c r="CM601" s="17"/>
      <c r="CN601" s="17"/>
      <c r="CO601" s="17"/>
      <c r="CP601" s="17"/>
      <c r="CQ601" s="17"/>
      <c r="CR601" s="17"/>
      <c r="CS601" s="17"/>
      <c r="CT601" s="17"/>
      <c r="CU601" s="17"/>
      <c r="CV601" s="17"/>
      <c r="CW601" s="17"/>
      <c r="CX601" s="17"/>
      <c r="CY601" s="17"/>
      <c r="CZ601" s="17"/>
      <c r="DA601" s="17"/>
      <c r="DB601" s="17"/>
      <c r="DC601" s="17"/>
      <c r="DD601" s="17"/>
      <c r="DE601" s="17"/>
      <c r="DF601" s="17"/>
      <c r="DG601" s="17"/>
      <c r="DH601" s="17"/>
      <c r="DI601" s="17"/>
      <c r="DJ601" s="17"/>
      <c r="DK601" s="17"/>
      <c r="DL601" s="17"/>
      <c r="DM601" s="17"/>
      <c r="DN601" s="17"/>
      <c r="DO601" s="17"/>
      <c r="DP601" s="17"/>
      <c r="DQ601" s="17"/>
      <c r="DR601" s="17"/>
      <c r="DS601" s="17"/>
      <c r="DT601" s="17"/>
      <c r="DU601" s="17"/>
      <c r="DV601" s="17"/>
      <c r="DW601" s="17"/>
      <c r="DX601" s="17"/>
      <c r="DY601" s="17"/>
      <c r="DZ601" s="17"/>
      <c r="EA601" s="17"/>
      <c r="EB601" s="17"/>
      <c r="EC601" s="17"/>
      <c r="ED601" s="17"/>
      <c r="EE601" s="17"/>
      <c r="EF601" s="17"/>
      <c r="EG601" s="17"/>
      <c r="EH601" s="17"/>
      <c r="EI601" s="17"/>
      <c r="EJ601" s="17"/>
      <c r="EK601" s="17"/>
      <c r="EL601" s="17"/>
      <c r="EM601" s="17"/>
      <c r="EN601" s="17"/>
      <c r="EO601" s="17"/>
      <c r="EP601" s="17"/>
      <c r="EQ601" s="17"/>
      <c r="ER601" s="17"/>
      <c r="ES601" s="17"/>
      <c r="ET601" s="17"/>
      <c r="EU601" s="17"/>
      <c r="EV601" s="17"/>
      <c r="EW601" s="17"/>
      <c r="EX601" s="17"/>
      <c r="EY601" s="17"/>
      <c r="EZ601" s="17"/>
      <c r="FA601" s="17"/>
      <c r="FB601" s="17"/>
      <c r="FC601" s="17"/>
      <c r="FD601" s="17"/>
      <c r="FE601" s="17"/>
      <c r="FF601" s="17"/>
      <c r="FG601" s="17"/>
      <c r="FH601" s="17"/>
      <c r="FI601" s="17"/>
      <c r="FJ601" s="17"/>
      <c r="FK601" s="17"/>
      <c r="FL601" s="17"/>
      <c r="FM601" s="17"/>
      <c r="FN601" s="17"/>
      <c r="FO601" s="17"/>
      <c r="FP601" s="17"/>
      <c r="FQ601" s="17"/>
      <c r="FR601" s="17"/>
      <c r="FS601" s="17"/>
      <c r="FT601" s="17"/>
      <c r="FU601" s="17"/>
      <c r="FV601" s="17"/>
      <c r="FW601" s="17"/>
      <c r="FX601" s="17"/>
      <c r="FY601" s="17"/>
      <c r="FZ601" s="17"/>
      <c r="GA601" s="17"/>
      <c r="GB601" s="17"/>
      <c r="GC601" s="17"/>
      <c r="GD601" s="17"/>
      <c r="GE601" s="17"/>
      <c r="GF601" s="17"/>
      <c r="GG601" s="17"/>
      <c r="GH601" s="17"/>
      <c r="GI601" s="17"/>
      <c r="GJ601" s="17"/>
      <c r="GK601" s="17"/>
      <c r="GL601" s="17"/>
      <c r="GM601" s="17"/>
      <c r="GN601" s="17"/>
    </row>
    <row r="602" spans="1:196" s="81" customFormat="1" x14ac:dyDescent="0.25">
      <c r="A602" s="114" t="str">
        <f>IF(F602&lt;&gt;"",1+MAX($A$7:A601),"")</f>
        <v/>
      </c>
      <c r="B602" s="177"/>
      <c r="C602" s="75"/>
      <c r="D602" s="75"/>
      <c r="E602" s="97" t="s">
        <v>439</v>
      </c>
      <c r="F602" s="68"/>
      <c r="G602" s="65"/>
      <c r="H602" s="68"/>
      <c r="I602" s="69"/>
      <c r="J602" s="70"/>
      <c r="K602" s="71"/>
      <c r="L602" s="71"/>
      <c r="M602" s="71"/>
      <c r="N602" s="41"/>
      <c r="O602" s="71"/>
      <c r="P602" s="71"/>
      <c r="Q602" s="72"/>
      <c r="R602" s="73"/>
      <c r="S602" s="65"/>
      <c r="T602" s="65"/>
      <c r="U602" s="65"/>
      <c r="V602" s="65"/>
      <c r="W602" s="65"/>
      <c r="X602" s="65"/>
      <c r="Y602" s="65"/>
      <c r="Z602" s="65"/>
      <c r="AA602" s="65"/>
      <c r="AB602" s="65"/>
      <c r="AC602" s="65"/>
      <c r="AD602" s="65"/>
      <c r="AE602" s="65"/>
      <c r="AF602" s="65"/>
      <c r="AG602" s="65"/>
      <c r="AH602" s="17"/>
      <c r="AI602" s="17"/>
      <c r="AJ602" s="17"/>
      <c r="AK602" s="17"/>
      <c r="AL602" s="17"/>
      <c r="AM602" s="17"/>
      <c r="AN602" s="17"/>
      <c r="AO602" s="17"/>
      <c r="AP602" s="17"/>
      <c r="AQ602" s="17"/>
      <c r="AR602" s="17"/>
      <c r="AS602" s="17"/>
      <c r="AT602" s="17"/>
      <c r="AU602" s="17"/>
      <c r="AV602" s="17"/>
      <c r="AW602" s="17"/>
      <c r="AX602" s="17"/>
      <c r="AY602" s="17"/>
      <c r="AZ602" s="17"/>
      <c r="BA602" s="17"/>
      <c r="BB602" s="17"/>
      <c r="BC602" s="17"/>
      <c r="BD602" s="17"/>
      <c r="BE602" s="17"/>
      <c r="BF602" s="17"/>
      <c r="BG602" s="17"/>
      <c r="BH602" s="17"/>
      <c r="BI602" s="17"/>
      <c r="BJ602" s="17"/>
      <c r="BK602" s="17"/>
      <c r="BL602" s="17"/>
      <c r="BM602" s="17"/>
      <c r="BN602" s="17"/>
      <c r="BO602" s="17"/>
      <c r="BP602" s="17"/>
      <c r="BQ602" s="17"/>
      <c r="BR602" s="17"/>
      <c r="BS602" s="17"/>
      <c r="BT602" s="17"/>
      <c r="BU602" s="17"/>
      <c r="BV602" s="17"/>
      <c r="BW602" s="17"/>
      <c r="BX602" s="17"/>
      <c r="BY602" s="17"/>
      <c r="BZ602" s="17"/>
      <c r="CA602" s="17"/>
      <c r="CB602" s="17"/>
      <c r="CC602" s="17"/>
      <c r="CD602" s="17"/>
      <c r="CE602" s="17"/>
      <c r="CF602" s="17"/>
      <c r="CG602" s="17"/>
      <c r="CH602" s="17"/>
      <c r="CI602" s="17"/>
      <c r="CJ602" s="17"/>
      <c r="CK602" s="17"/>
      <c r="CL602" s="17"/>
      <c r="CM602" s="17"/>
      <c r="CN602" s="17"/>
      <c r="CO602" s="17"/>
      <c r="CP602" s="17"/>
      <c r="CQ602" s="17"/>
      <c r="CR602" s="17"/>
      <c r="CS602" s="17"/>
      <c r="CT602" s="17"/>
      <c r="CU602" s="17"/>
      <c r="CV602" s="17"/>
      <c r="CW602" s="17"/>
      <c r="CX602" s="17"/>
      <c r="CY602" s="17"/>
      <c r="CZ602" s="17"/>
      <c r="DA602" s="17"/>
      <c r="DB602" s="17"/>
      <c r="DC602" s="17"/>
      <c r="DD602" s="17"/>
      <c r="DE602" s="17"/>
      <c r="DF602" s="17"/>
      <c r="DG602" s="17"/>
      <c r="DH602" s="17"/>
      <c r="DI602" s="17"/>
      <c r="DJ602" s="17"/>
      <c r="DK602" s="17"/>
      <c r="DL602" s="17"/>
      <c r="DM602" s="17"/>
      <c r="DN602" s="17"/>
      <c r="DO602" s="17"/>
      <c r="DP602" s="17"/>
      <c r="DQ602" s="17"/>
      <c r="DR602" s="17"/>
      <c r="DS602" s="17"/>
      <c r="DT602" s="17"/>
      <c r="DU602" s="17"/>
      <c r="DV602" s="17"/>
      <c r="DW602" s="17"/>
      <c r="DX602" s="17"/>
      <c r="DY602" s="17"/>
      <c r="DZ602" s="17"/>
      <c r="EA602" s="17"/>
      <c r="EB602" s="17"/>
      <c r="EC602" s="17"/>
      <c r="ED602" s="17"/>
      <c r="EE602" s="17"/>
      <c r="EF602" s="17"/>
      <c r="EG602" s="17"/>
      <c r="EH602" s="17"/>
      <c r="EI602" s="17"/>
      <c r="EJ602" s="17"/>
      <c r="EK602" s="17"/>
      <c r="EL602" s="17"/>
      <c r="EM602" s="17"/>
      <c r="EN602" s="17"/>
      <c r="EO602" s="17"/>
      <c r="EP602" s="17"/>
      <c r="EQ602" s="17"/>
      <c r="ER602" s="17"/>
      <c r="ES602" s="17"/>
      <c r="ET602" s="17"/>
      <c r="EU602" s="17"/>
      <c r="EV602" s="17"/>
      <c r="EW602" s="17"/>
      <c r="EX602" s="17"/>
      <c r="EY602" s="17"/>
      <c r="EZ602" s="17"/>
      <c r="FA602" s="17"/>
      <c r="FB602" s="17"/>
      <c r="FC602" s="17"/>
      <c r="FD602" s="17"/>
      <c r="FE602" s="17"/>
      <c r="FF602" s="17"/>
      <c r="FG602" s="17"/>
      <c r="FH602" s="17"/>
      <c r="FI602" s="17"/>
      <c r="FJ602" s="17"/>
      <c r="FK602" s="17"/>
      <c r="FL602" s="17"/>
      <c r="FM602" s="17"/>
      <c r="FN602" s="17"/>
      <c r="FO602" s="17"/>
      <c r="FP602" s="17"/>
      <c r="FQ602" s="17"/>
      <c r="FR602" s="17"/>
      <c r="FS602" s="17"/>
      <c r="FT602" s="17"/>
      <c r="FU602" s="17"/>
      <c r="FV602" s="17"/>
      <c r="FW602" s="17"/>
      <c r="FX602" s="17"/>
      <c r="FY602" s="17"/>
      <c r="FZ602" s="17"/>
      <c r="GA602" s="17"/>
      <c r="GB602" s="17"/>
      <c r="GC602" s="17"/>
      <c r="GD602" s="17"/>
      <c r="GE602" s="17"/>
      <c r="GF602" s="17"/>
      <c r="GG602" s="17"/>
      <c r="GH602" s="17"/>
      <c r="GI602" s="17"/>
      <c r="GJ602" s="17"/>
      <c r="GK602" s="17"/>
      <c r="GL602" s="17"/>
      <c r="GM602" s="17"/>
      <c r="GN602" s="17"/>
    </row>
    <row r="603" spans="1:196" s="81" customFormat="1" x14ac:dyDescent="0.25">
      <c r="A603" s="114">
        <f>IF(F603&lt;&gt;"",1+MAX($A$7:A602),"")</f>
        <v>475</v>
      </c>
      <c r="B603" s="238" t="s">
        <v>645</v>
      </c>
      <c r="C603" s="75"/>
      <c r="D603" s="75"/>
      <c r="E603" s="98" t="s">
        <v>581</v>
      </c>
      <c r="F603" s="68">
        <v>1</v>
      </c>
      <c r="G603" s="83"/>
      <c r="H603" s="68" t="s">
        <v>35</v>
      </c>
      <c r="I603" s="69">
        <v>0</v>
      </c>
      <c r="J603" s="70">
        <f t="shared" si="250"/>
        <v>1</v>
      </c>
      <c r="K603" s="71"/>
      <c r="L603" s="71">
        <f t="shared" si="251"/>
        <v>0</v>
      </c>
      <c r="M603" s="71"/>
      <c r="N603" s="41">
        <f t="shared" si="252"/>
        <v>0</v>
      </c>
      <c r="O603" s="71"/>
      <c r="P603" s="71">
        <f t="shared" si="253"/>
        <v>0</v>
      </c>
      <c r="Q603" s="72">
        <f t="shared" si="254"/>
        <v>0</v>
      </c>
      <c r="R603" s="73"/>
      <c r="S603" s="82"/>
      <c r="T603" s="83"/>
      <c r="U603" s="83"/>
      <c r="V603" s="84"/>
      <c r="W603" s="85"/>
      <c r="X603" s="86"/>
      <c r="Y603" s="86"/>
      <c r="Z603" s="86"/>
      <c r="AA603" s="86"/>
      <c r="AB603" s="87"/>
      <c r="AC603" s="88"/>
      <c r="AD603" s="65"/>
      <c r="AE603" s="65"/>
      <c r="AF603" s="65"/>
      <c r="AG603" s="65"/>
      <c r="AH603" s="17"/>
      <c r="AI603" s="17"/>
      <c r="AJ603" s="17"/>
      <c r="AK603" s="17"/>
      <c r="AL603" s="17"/>
      <c r="AM603" s="17"/>
      <c r="AN603" s="17"/>
      <c r="AO603" s="17"/>
      <c r="AP603" s="17"/>
      <c r="AQ603" s="17"/>
      <c r="AR603" s="17"/>
      <c r="AS603" s="17"/>
      <c r="AT603" s="17"/>
      <c r="AU603" s="17"/>
      <c r="AV603" s="17"/>
      <c r="AW603" s="17"/>
      <c r="AX603" s="17"/>
      <c r="AY603" s="17"/>
      <c r="AZ603" s="17"/>
      <c r="BA603" s="17"/>
      <c r="BB603" s="17"/>
      <c r="BC603" s="17"/>
      <c r="BD603" s="17"/>
      <c r="BE603" s="17"/>
      <c r="BF603" s="17"/>
      <c r="BG603" s="17"/>
      <c r="BH603" s="17"/>
      <c r="BI603" s="17"/>
      <c r="BJ603" s="17"/>
      <c r="BK603" s="17"/>
      <c r="BL603" s="17"/>
      <c r="BM603" s="17"/>
      <c r="BN603" s="17"/>
      <c r="BO603" s="17"/>
      <c r="BP603" s="17"/>
      <c r="BQ603" s="17"/>
      <c r="BR603" s="17"/>
      <c r="BS603" s="17"/>
      <c r="BT603" s="17"/>
      <c r="BU603" s="17"/>
      <c r="BV603" s="17"/>
      <c r="BW603" s="17"/>
      <c r="BX603" s="17"/>
      <c r="BY603" s="17"/>
      <c r="BZ603" s="17"/>
      <c r="CA603" s="17"/>
      <c r="CB603" s="17"/>
      <c r="CC603" s="17"/>
      <c r="CD603" s="17"/>
      <c r="CE603" s="17"/>
      <c r="CF603" s="17"/>
      <c r="CG603" s="17"/>
      <c r="CH603" s="17"/>
      <c r="CI603" s="17"/>
      <c r="CJ603" s="17"/>
      <c r="CK603" s="17"/>
      <c r="CL603" s="17"/>
      <c r="CM603" s="17"/>
      <c r="CN603" s="17"/>
      <c r="CO603" s="17"/>
      <c r="CP603" s="17"/>
      <c r="CQ603" s="17"/>
      <c r="CR603" s="17"/>
      <c r="CS603" s="17"/>
      <c r="CT603" s="17"/>
      <c r="CU603" s="17"/>
      <c r="CV603" s="17"/>
      <c r="CW603" s="17"/>
      <c r="CX603" s="17"/>
      <c r="CY603" s="17"/>
      <c r="CZ603" s="17"/>
      <c r="DA603" s="17"/>
      <c r="DB603" s="17"/>
      <c r="DC603" s="17"/>
      <c r="DD603" s="17"/>
      <c r="DE603" s="17"/>
      <c r="DF603" s="17"/>
      <c r="DG603" s="17"/>
      <c r="DH603" s="17"/>
      <c r="DI603" s="17"/>
      <c r="DJ603" s="17"/>
      <c r="DK603" s="17"/>
      <c r="DL603" s="17"/>
      <c r="DM603" s="17"/>
      <c r="DN603" s="17"/>
      <c r="DO603" s="17"/>
      <c r="DP603" s="17"/>
      <c r="DQ603" s="17"/>
      <c r="DR603" s="17"/>
      <c r="DS603" s="17"/>
      <c r="DT603" s="17"/>
      <c r="DU603" s="17"/>
      <c r="DV603" s="17"/>
      <c r="DW603" s="17"/>
      <c r="DX603" s="17"/>
      <c r="DY603" s="17"/>
      <c r="DZ603" s="17"/>
      <c r="EA603" s="17"/>
      <c r="EB603" s="17"/>
      <c r="EC603" s="17"/>
      <c r="ED603" s="17"/>
      <c r="EE603" s="17"/>
      <c r="EF603" s="17"/>
      <c r="EG603" s="17"/>
      <c r="EH603" s="17"/>
      <c r="EI603" s="17"/>
      <c r="EJ603" s="17"/>
      <c r="EK603" s="17"/>
      <c r="EL603" s="17"/>
      <c r="EM603" s="17"/>
      <c r="EN603" s="17"/>
      <c r="EO603" s="17"/>
      <c r="EP603" s="17"/>
      <c r="EQ603" s="17"/>
      <c r="ER603" s="17"/>
      <c r="ES603" s="17"/>
      <c r="ET603" s="17"/>
      <c r="EU603" s="17"/>
      <c r="EV603" s="17"/>
      <c r="EW603" s="17"/>
      <c r="EX603" s="17"/>
      <c r="EY603" s="17"/>
      <c r="EZ603" s="17"/>
      <c r="FA603" s="17"/>
      <c r="FB603" s="17"/>
      <c r="FC603" s="17"/>
      <c r="FD603" s="17"/>
      <c r="FE603" s="17"/>
      <c r="FF603" s="17"/>
      <c r="FG603" s="17"/>
      <c r="FH603" s="17"/>
      <c r="FI603" s="17"/>
      <c r="FJ603" s="17"/>
      <c r="FK603" s="17"/>
      <c r="FL603" s="17"/>
      <c r="FM603" s="17"/>
      <c r="FN603" s="17"/>
      <c r="FO603" s="17"/>
      <c r="FP603" s="17"/>
      <c r="FQ603" s="17"/>
      <c r="FR603" s="17"/>
      <c r="FS603" s="17"/>
      <c r="FT603" s="17"/>
      <c r="FU603" s="17"/>
      <c r="FV603" s="17"/>
      <c r="FW603" s="17"/>
      <c r="FX603" s="17"/>
      <c r="FY603" s="17"/>
      <c r="FZ603" s="17"/>
      <c r="GA603" s="17"/>
      <c r="GB603" s="17"/>
      <c r="GC603" s="17"/>
      <c r="GD603" s="17"/>
      <c r="GE603" s="17"/>
      <c r="GF603" s="17"/>
      <c r="GG603" s="17"/>
      <c r="GH603" s="17"/>
      <c r="GI603" s="17"/>
      <c r="GJ603" s="17"/>
      <c r="GK603" s="17"/>
      <c r="GL603" s="17"/>
      <c r="GM603" s="17"/>
      <c r="GN603" s="17"/>
    </row>
    <row r="604" spans="1:196" s="17" customFormat="1" x14ac:dyDescent="0.25">
      <c r="A604" s="114">
        <f>IF(F604&lt;&gt;"",1+MAX($A$7:A603),"")</f>
        <v>476</v>
      </c>
      <c r="B604" s="239"/>
      <c r="C604" s="67"/>
      <c r="D604" s="67"/>
      <c r="E604" s="98" t="s">
        <v>582</v>
      </c>
      <c r="F604" s="68">
        <v>1</v>
      </c>
      <c r="G604" s="65"/>
      <c r="H604" s="68" t="s">
        <v>35</v>
      </c>
      <c r="I604" s="69">
        <v>0</v>
      </c>
      <c r="J604" s="70">
        <f t="shared" si="250"/>
        <v>1</v>
      </c>
      <c r="K604" s="71"/>
      <c r="L604" s="71">
        <f t="shared" si="251"/>
        <v>0</v>
      </c>
      <c r="M604" s="71"/>
      <c r="N604" s="41">
        <f t="shared" si="252"/>
        <v>0</v>
      </c>
      <c r="O604" s="71"/>
      <c r="P604" s="71">
        <f t="shared" si="253"/>
        <v>0</v>
      </c>
      <c r="Q604" s="72">
        <f t="shared" si="254"/>
        <v>0</v>
      </c>
      <c r="R604" s="73"/>
      <c r="S604" s="65"/>
      <c r="T604" s="65"/>
      <c r="U604" s="65"/>
      <c r="V604" s="65"/>
      <c r="W604" s="65"/>
      <c r="X604" s="65"/>
      <c r="Y604" s="65"/>
      <c r="Z604" s="65"/>
      <c r="AA604" s="65"/>
      <c r="AB604" s="65"/>
      <c r="AC604" s="65"/>
      <c r="AD604" s="65"/>
      <c r="AE604" s="65"/>
      <c r="AF604" s="65"/>
      <c r="AG604" s="65"/>
    </row>
    <row r="605" spans="1:196" s="81" customFormat="1" x14ac:dyDescent="0.25">
      <c r="A605" s="114">
        <f>IF(F605&lt;&gt;"",1+MAX($A$7:A604),"")</f>
        <v>477</v>
      </c>
      <c r="B605" s="239"/>
      <c r="C605" s="75"/>
      <c r="D605" s="75"/>
      <c r="E605" s="98" t="s">
        <v>583</v>
      </c>
      <c r="F605" s="68">
        <v>1</v>
      </c>
      <c r="G605" s="65"/>
      <c r="H605" s="68" t="s">
        <v>35</v>
      </c>
      <c r="I605" s="69">
        <v>0</v>
      </c>
      <c r="J605" s="70">
        <f t="shared" si="250"/>
        <v>1</v>
      </c>
      <c r="K605" s="71"/>
      <c r="L605" s="71">
        <f t="shared" si="251"/>
        <v>0</v>
      </c>
      <c r="M605" s="71"/>
      <c r="N605" s="41">
        <f t="shared" si="252"/>
        <v>0</v>
      </c>
      <c r="O605" s="71"/>
      <c r="P605" s="71">
        <f t="shared" si="253"/>
        <v>0</v>
      </c>
      <c r="Q605" s="72">
        <f t="shared" si="254"/>
        <v>0</v>
      </c>
      <c r="R605" s="73"/>
      <c r="S605" s="65"/>
      <c r="T605" s="65"/>
      <c r="U605" s="65"/>
      <c r="V605" s="65"/>
      <c r="W605" s="65"/>
      <c r="X605" s="65"/>
      <c r="Y605" s="65"/>
      <c r="Z605" s="65"/>
      <c r="AA605" s="65"/>
      <c r="AB605" s="65"/>
      <c r="AC605" s="65"/>
      <c r="AD605" s="65"/>
      <c r="AE605" s="65"/>
      <c r="AF605" s="65"/>
      <c r="AG605" s="65"/>
      <c r="AH605" s="17"/>
      <c r="AI605" s="17"/>
      <c r="AJ605" s="17"/>
      <c r="AK605" s="17"/>
      <c r="AL605" s="17"/>
      <c r="AM605" s="17"/>
      <c r="AN605" s="17"/>
      <c r="AO605" s="17"/>
      <c r="AP605" s="17"/>
      <c r="AQ605" s="17"/>
      <c r="AR605" s="17"/>
      <c r="AS605" s="17"/>
      <c r="AT605" s="17"/>
      <c r="AU605" s="17"/>
      <c r="AV605" s="17"/>
      <c r="AW605" s="17"/>
      <c r="AX605" s="17"/>
      <c r="AY605" s="17"/>
      <c r="AZ605" s="17"/>
      <c r="BA605" s="17"/>
      <c r="BB605" s="17"/>
      <c r="BC605" s="17"/>
      <c r="BD605" s="17"/>
      <c r="BE605" s="17"/>
      <c r="BF605" s="17"/>
      <c r="BG605" s="17"/>
      <c r="BH605" s="17"/>
      <c r="BI605" s="17"/>
      <c r="BJ605" s="17"/>
      <c r="BK605" s="17"/>
      <c r="BL605" s="17"/>
      <c r="BM605" s="17"/>
      <c r="BN605" s="17"/>
      <c r="BO605" s="17"/>
      <c r="BP605" s="17"/>
      <c r="BQ605" s="17"/>
      <c r="BR605" s="17"/>
      <c r="BS605" s="17"/>
      <c r="BT605" s="17"/>
      <c r="BU605" s="17"/>
      <c r="BV605" s="17"/>
      <c r="BW605" s="17"/>
      <c r="BX605" s="17"/>
      <c r="BY605" s="17"/>
      <c r="BZ605" s="17"/>
      <c r="CA605" s="17"/>
      <c r="CB605" s="17"/>
      <c r="CC605" s="17"/>
      <c r="CD605" s="17"/>
      <c r="CE605" s="17"/>
      <c r="CF605" s="17"/>
      <c r="CG605" s="17"/>
      <c r="CH605" s="17"/>
      <c r="CI605" s="17"/>
      <c r="CJ605" s="17"/>
      <c r="CK605" s="17"/>
      <c r="CL605" s="17"/>
      <c r="CM605" s="17"/>
      <c r="CN605" s="17"/>
      <c r="CO605" s="17"/>
      <c r="CP605" s="17"/>
      <c r="CQ605" s="17"/>
      <c r="CR605" s="17"/>
      <c r="CS605" s="17"/>
      <c r="CT605" s="17"/>
      <c r="CU605" s="17"/>
      <c r="CV605" s="17"/>
      <c r="CW605" s="17"/>
      <c r="CX605" s="17"/>
      <c r="CY605" s="17"/>
      <c r="CZ605" s="17"/>
      <c r="DA605" s="17"/>
      <c r="DB605" s="17"/>
      <c r="DC605" s="17"/>
      <c r="DD605" s="17"/>
      <c r="DE605" s="17"/>
      <c r="DF605" s="17"/>
      <c r="DG605" s="17"/>
      <c r="DH605" s="17"/>
      <c r="DI605" s="17"/>
      <c r="DJ605" s="17"/>
      <c r="DK605" s="17"/>
      <c r="DL605" s="17"/>
      <c r="DM605" s="17"/>
      <c r="DN605" s="17"/>
      <c r="DO605" s="17"/>
      <c r="DP605" s="17"/>
      <c r="DQ605" s="17"/>
      <c r="DR605" s="17"/>
      <c r="DS605" s="17"/>
      <c r="DT605" s="17"/>
      <c r="DU605" s="17"/>
      <c r="DV605" s="17"/>
      <c r="DW605" s="17"/>
      <c r="DX605" s="17"/>
      <c r="DY605" s="17"/>
      <c r="DZ605" s="17"/>
      <c r="EA605" s="17"/>
      <c r="EB605" s="17"/>
      <c r="EC605" s="17"/>
      <c r="ED605" s="17"/>
      <c r="EE605" s="17"/>
      <c r="EF605" s="17"/>
      <c r="EG605" s="17"/>
      <c r="EH605" s="17"/>
      <c r="EI605" s="17"/>
      <c r="EJ605" s="17"/>
      <c r="EK605" s="17"/>
      <c r="EL605" s="17"/>
      <c r="EM605" s="17"/>
      <c r="EN605" s="17"/>
      <c r="EO605" s="17"/>
      <c r="EP605" s="17"/>
      <c r="EQ605" s="17"/>
      <c r="ER605" s="17"/>
      <c r="ES605" s="17"/>
      <c r="ET605" s="17"/>
      <c r="EU605" s="17"/>
      <c r="EV605" s="17"/>
      <c r="EW605" s="17"/>
      <c r="EX605" s="17"/>
      <c r="EY605" s="17"/>
      <c r="EZ605" s="17"/>
      <c r="FA605" s="17"/>
      <c r="FB605" s="17"/>
      <c r="FC605" s="17"/>
      <c r="FD605" s="17"/>
      <c r="FE605" s="17"/>
      <c r="FF605" s="17"/>
      <c r="FG605" s="17"/>
      <c r="FH605" s="17"/>
      <c r="FI605" s="17"/>
      <c r="FJ605" s="17"/>
      <c r="FK605" s="17"/>
      <c r="FL605" s="17"/>
      <c r="FM605" s="17"/>
      <c r="FN605" s="17"/>
      <c r="FO605" s="17"/>
      <c r="FP605" s="17"/>
      <c r="FQ605" s="17"/>
      <c r="FR605" s="17"/>
      <c r="FS605" s="17"/>
      <c r="FT605" s="17"/>
      <c r="FU605" s="17"/>
      <c r="FV605" s="17"/>
      <c r="FW605" s="17"/>
      <c r="FX605" s="17"/>
      <c r="FY605" s="17"/>
      <c r="FZ605" s="17"/>
      <c r="GA605" s="17"/>
      <c r="GB605" s="17"/>
      <c r="GC605" s="17"/>
      <c r="GD605" s="17"/>
      <c r="GE605" s="17"/>
      <c r="GF605" s="17"/>
      <c r="GG605" s="17"/>
      <c r="GH605" s="17"/>
      <c r="GI605" s="17"/>
      <c r="GJ605" s="17"/>
      <c r="GK605" s="17"/>
      <c r="GL605" s="17"/>
      <c r="GM605" s="17"/>
      <c r="GN605" s="17"/>
    </row>
    <row r="606" spans="1:196" s="81" customFormat="1" x14ac:dyDescent="0.25">
      <c r="A606" s="114">
        <f>IF(F606&lt;&gt;"",1+MAX($A$7:A605),"")</f>
        <v>478</v>
      </c>
      <c r="B606" s="239"/>
      <c r="C606" s="75"/>
      <c r="D606" s="75"/>
      <c r="E606" s="98" t="s">
        <v>584</v>
      </c>
      <c r="F606" s="68">
        <v>1</v>
      </c>
      <c r="G606" s="65"/>
      <c r="H606" s="68" t="s">
        <v>35</v>
      </c>
      <c r="I606" s="69">
        <v>0</v>
      </c>
      <c r="J606" s="70">
        <f t="shared" si="250"/>
        <v>1</v>
      </c>
      <c r="K606" s="71"/>
      <c r="L606" s="71">
        <f t="shared" si="251"/>
        <v>0</v>
      </c>
      <c r="M606" s="71"/>
      <c r="N606" s="41">
        <f t="shared" si="252"/>
        <v>0</v>
      </c>
      <c r="O606" s="71"/>
      <c r="P606" s="71">
        <f t="shared" si="253"/>
        <v>0</v>
      </c>
      <c r="Q606" s="72">
        <f t="shared" si="254"/>
        <v>0</v>
      </c>
      <c r="R606" s="73"/>
      <c r="S606" s="65"/>
      <c r="T606" s="65"/>
      <c r="U606" s="65"/>
      <c r="V606" s="65"/>
      <c r="W606" s="65"/>
      <c r="X606" s="65"/>
      <c r="Y606" s="65"/>
      <c r="Z606" s="65"/>
      <c r="AA606" s="65"/>
      <c r="AB606" s="65"/>
      <c r="AC606" s="65"/>
      <c r="AD606" s="65"/>
      <c r="AE606" s="65"/>
      <c r="AF606" s="65"/>
      <c r="AG606" s="65"/>
      <c r="AH606" s="17"/>
      <c r="AI606" s="17"/>
      <c r="AJ606" s="17"/>
      <c r="AK606" s="17"/>
      <c r="AL606" s="17"/>
      <c r="AM606" s="17"/>
      <c r="AN606" s="17"/>
      <c r="AO606" s="17"/>
      <c r="AP606" s="17"/>
      <c r="AQ606" s="17"/>
      <c r="AR606" s="17"/>
      <c r="AS606" s="17"/>
      <c r="AT606" s="17"/>
      <c r="AU606" s="17"/>
      <c r="AV606" s="17"/>
      <c r="AW606" s="17"/>
      <c r="AX606" s="17"/>
      <c r="AY606" s="17"/>
      <c r="AZ606" s="17"/>
      <c r="BA606" s="17"/>
      <c r="BB606" s="17"/>
      <c r="BC606" s="17"/>
      <c r="BD606" s="17"/>
      <c r="BE606" s="17"/>
      <c r="BF606" s="17"/>
      <c r="BG606" s="17"/>
      <c r="BH606" s="17"/>
      <c r="BI606" s="17"/>
      <c r="BJ606" s="17"/>
      <c r="BK606" s="17"/>
      <c r="BL606" s="17"/>
      <c r="BM606" s="17"/>
      <c r="BN606" s="17"/>
      <c r="BO606" s="17"/>
      <c r="BP606" s="17"/>
      <c r="BQ606" s="17"/>
      <c r="BR606" s="17"/>
      <c r="BS606" s="17"/>
      <c r="BT606" s="17"/>
      <c r="BU606" s="17"/>
      <c r="BV606" s="17"/>
      <c r="BW606" s="17"/>
      <c r="BX606" s="17"/>
      <c r="BY606" s="17"/>
      <c r="BZ606" s="17"/>
      <c r="CA606" s="17"/>
      <c r="CB606" s="17"/>
      <c r="CC606" s="17"/>
      <c r="CD606" s="17"/>
      <c r="CE606" s="17"/>
      <c r="CF606" s="17"/>
      <c r="CG606" s="17"/>
      <c r="CH606" s="17"/>
      <c r="CI606" s="17"/>
      <c r="CJ606" s="17"/>
      <c r="CK606" s="17"/>
      <c r="CL606" s="17"/>
      <c r="CM606" s="17"/>
      <c r="CN606" s="17"/>
      <c r="CO606" s="17"/>
      <c r="CP606" s="17"/>
      <c r="CQ606" s="17"/>
      <c r="CR606" s="17"/>
      <c r="CS606" s="17"/>
      <c r="CT606" s="17"/>
      <c r="CU606" s="17"/>
      <c r="CV606" s="17"/>
      <c r="CW606" s="17"/>
      <c r="CX606" s="17"/>
      <c r="CY606" s="17"/>
      <c r="CZ606" s="17"/>
      <c r="DA606" s="17"/>
      <c r="DB606" s="17"/>
      <c r="DC606" s="17"/>
      <c r="DD606" s="17"/>
      <c r="DE606" s="17"/>
      <c r="DF606" s="17"/>
      <c r="DG606" s="17"/>
      <c r="DH606" s="17"/>
      <c r="DI606" s="17"/>
      <c r="DJ606" s="17"/>
      <c r="DK606" s="17"/>
      <c r="DL606" s="17"/>
      <c r="DM606" s="17"/>
      <c r="DN606" s="17"/>
      <c r="DO606" s="17"/>
      <c r="DP606" s="17"/>
      <c r="DQ606" s="17"/>
      <c r="DR606" s="17"/>
      <c r="DS606" s="17"/>
      <c r="DT606" s="17"/>
      <c r="DU606" s="17"/>
      <c r="DV606" s="17"/>
      <c r="DW606" s="17"/>
      <c r="DX606" s="17"/>
      <c r="DY606" s="17"/>
      <c r="DZ606" s="17"/>
      <c r="EA606" s="17"/>
      <c r="EB606" s="17"/>
      <c r="EC606" s="17"/>
      <c r="ED606" s="17"/>
      <c r="EE606" s="17"/>
      <c r="EF606" s="17"/>
      <c r="EG606" s="17"/>
      <c r="EH606" s="17"/>
      <c r="EI606" s="17"/>
      <c r="EJ606" s="17"/>
      <c r="EK606" s="17"/>
      <c r="EL606" s="17"/>
      <c r="EM606" s="17"/>
      <c r="EN606" s="17"/>
      <c r="EO606" s="17"/>
      <c r="EP606" s="17"/>
      <c r="EQ606" s="17"/>
      <c r="ER606" s="17"/>
      <c r="ES606" s="17"/>
      <c r="ET606" s="17"/>
      <c r="EU606" s="17"/>
      <c r="EV606" s="17"/>
      <c r="EW606" s="17"/>
      <c r="EX606" s="17"/>
      <c r="EY606" s="17"/>
      <c r="EZ606" s="17"/>
      <c r="FA606" s="17"/>
      <c r="FB606" s="17"/>
      <c r="FC606" s="17"/>
      <c r="FD606" s="17"/>
      <c r="FE606" s="17"/>
      <c r="FF606" s="17"/>
      <c r="FG606" s="17"/>
      <c r="FH606" s="17"/>
      <c r="FI606" s="17"/>
      <c r="FJ606" s="17"/>
      <c r="FK606" s="17"/>
      <c r="FL606" s="17"/>
      <c r="FM606" s="17"/>
      <c r="FN606" s="17"/>
      <c r="FO606" s="17"/>
      <c r="FP606" s="17"/>
      <c r="FQ606" s="17"/>
      <c r="FR606" s="17"/>
      <c r="FS606" s="17"/>
      <c r="FT606" s="17"/>
      <c r="FU606" s="17"/>
      <c r="FV606" s="17"/>
      <c r="FW606" s="17"/>
      <c r="FX606" s="17"/>
      <c r="FY606" s="17"/>
      <c r="FZ606" s="17"/>
      <c r="GA606" s="17"/>
      <c r="GB606" s="17"/>
      <c r="GC606" s="17"/>
      <c r="GD606" s="17"/>
      <c r="GE606" s="17"/>
      <c r="GF606" s="17"/>
      <c r="GG606" s="17"/>
      <c r="GH606" s="17"/>
      <c r="GI606" s="17"/>
      <c r="GJ606" s="17"/>
      <c r="GK606" s="17"/>
      <c r="GL606" s="17"/>
      <c r="GM606" s="17"/>
      <c r="GN606" s="17"/>
    </row>
    <row r="607" spans="1:196" s="81" customFormat="1" x14ac:dyDescent="0.25">
      <c r="A607" s="114">
        <f>IF(F607&lt;&gt;"",1+MAX($A$7:A606),"")</f>
        <v>479</v>
      </c>
      <c r="B607" s="239"/>
      <c r="C607" s="75"/>
      <c r="D607" s="75"/>
      <c r="E607" s="98" t="s">
        <v>585</v>
      </c>
      <c r="F607" s="68">
        <v>1</v>
      </c>
      <c r="G607" s="83"/>
      <c r="H607" s="68" t="s">
        <v>35</v>
      </c>
      <c r="I607" s="69">
        <v>0</v>
      </c>
      <c r="J607" s="70">
        <f t="shared" si="250"/>
        <v>1</v>
      </c>
      <c r="K607" s="71"/>
      <c r="L607" s="71">
        <f t="shared" si="251"/>
        <v>0</v>
      </c>
      <c r="M607" s="71"/>
      <c r="N607" s="41">
        <f t="shared" si="252"/>
        <v>0</v>
      </c>
      <c r="O607" s="71"/>
      <c r="P607" s="71">
        <f t="shared" si="253"/>
        <v>0</v>
      </c>
      <c r="Q607" s="72">
        <f t="shared" si="254"/>
        <v>0</v>
      </c>
      <c r="R607" s="73"/>
      <c r="S607" s="82"/>
      <c r="T607" s="83"/>
      <c r="U607" s="83"/>
      <c r="V607" s="84"/>
      <c r="W607" s="85"/>
      <c r="X607" s="86"/>
      <c r="Y607" s="86"/>
      <c r="Z607" s="86"/>
      <c r="AA607" s="86"/>
      <c r="AB607" s="87"/>
      <c r="AC607" s="88"/>
      <c r="AD607" s="65"/>
      <c r="AE607" s="65"/>
      <c r="AF607" s="65"/>
      <c r="AG607" s="65"/>
      <c r="AH607" s="17"/>
      <c r="AI607" s="17"/>
      <c r="AJ607" s="17"/>
      <c r="AK607" s="17"/>
      <c r="AL607" s="17"/>
      <c r="AM607" s="17"/>
      <c r="AN607" s="17"/>
      <c r="AO607" s="17"/>
      <c r="AP607" s="17"/>
      <c r="AQ607" s="17"/>
      <c r="AR607" s="17"/>
      <c r="AS607" s="17"/>
      <c r="AT607" s="17"/>
      <c r="AU607" s="17"/>
      <c r="AV607" s="17"/>
      <c r="AW607" s="17"/>
      <c r="AX607" s="17"/>
      <c r="AY607" s="17"/>
      <c r="AZ607" s="17"/>
      <c r="BA607" s="17"/>
      <c r="BB607" s="17"/>
      <c r="BC607" s="17"/>
      <c r="BD607" s="17"/>
      <c r="BE607" s="17"/>
      <c r="BF607" s="17"/>
      <c r="BG607" s="17"/>
      <c r="BH607" s="17"/>
      <c r="BI607" s="17"/>
      <c r="BJ607" s="17"/>
      <c r="BK607" s="17"/>
      <c r="BL607" s="17"/>
      <c r="BM607" s="17"/>
      <c r="BN607" s="17"/>
      <c r="BO607" s="17"/>
      <c r="BP607" s="17"/>
      <c r="BQ607" s="17"/>
      <c r="BR607" s="17"/>
      <c r="BS607" s="17"/>
      <c r="BT607" s="17"/>
      <c r="BU607" s="17"/>
      <c r="BV607" s="17"/>
      <c r="BW607" s="17"/>
      <c r="BX607" s="17"/>
      <c r="BY607" s="17"/>
      <c r="BZ607" s="17"/>
      <c r="CA607" s="17"/>
      <c r="CB607" s="17"/>
      <c r="CC607" s="17"/>
      <c r="CD607" s="17"/>
      <c r="CE607" s="17"/>
      <c r="CF607" s="17"/>
      <c r="CG607" s="17"/>
      <c r="CH607" s="17"/>
      <c r="CI607" s="17"/>
      <c r="CJ607" s="17"/>
      <c r="CK607" s="17"/>
      <c r="CL607" s="17"/>
      <c r="CM607" s="17"/>
      <c r="CN607" s="17"/>
      <c r="CO607" s="17"/>
      <c r="CP607" s="17"/>
      <c r="CQ607" s="17"/>
      <c r="CR607" s="17"/>
      <c r="CS607" s="17"/>
      <c r="CT607" s="17"/>
      <c r="CU607" s="17"/>
      <c r="CV607" s="17"/>
      <c r="CW607" s="17"/>
      <c r="CX607" s="17"/>
      <c r="CY607" s="17"/>
      <c r="CZ607" s="17"/>
      <c r="DA607" s="17"/>
      <c r="DB607" s="17"/>
      <c r="DC607" s="17"/>
      <c r="DD607" s="17"/>
      <c r="DE607" s="17"/>
      <c r="DF607" s="17"/>
      <c r="DG607" s="17"/>
      <c r="DH607" s="17"/>
      <c r="DI607" s="17"/>
      <c r="DJ607" s="17"/>
      <c r="DK607" s="17"/>
      <c r="DL607" s="17"/>
      <c r="DM607" s="17"/>
      <c r="DN607" s="17"/>
      <c r="DO607" s="17"/>
      <c r="DP607" s="17"/>
      <c r="DQ607" s="17"/>
      <c r="DR607" s="17"/>
      <c r="DS607" s="17"/>
      <c r="DT607" s="17"/>
      <c r="DU607" s="17"/>
      <c r="DV607" s="17"/>
      <c r="DW607" s="17"/>
      <c r="DX607" s="17"/>
      <c r="DY607" s="17"/>
      <c r="DZ607" s="17"/>
      <c r="EA607" s="17"/>
      <c r="EB607" s="17"/>
      <c r="EC607" s="17"/>
      <c r="ED607" s="17"/>
      <c r="EE607" s="17"/>
      <c r="EF607" s="17"/>
      <c r="EG607" s="17"/>
      <c r="EH607" s="17"/>
      <c r="EI607" s="17"/>
      <c r="EJ607" s="17"/>
      <c r="EK607" s="17"/>
      <c r="EL607" s="17"/>
      <c r="EM607" s="17"/>
      <c r="EN607" s="17"/>
      <c r="EO607" s="17"/>
      <c r="EP607" s="17"/>
      <c r="EQ607" s="17"/>
      <c r="ER607" s="17"/>
      <c r="ES607" s="17"/>
      <c r="ET607" s="17"/>
      <c r="EU607" s="17"/>
      <c r="EV607" s="17"/>
      <c r="EW607" s="17"/>
      <c r="EX607" s="17"/>
      <c r="EY607" s="17"/>
      <c r="EZ607" s="17"/>
      <c r="FA607" s="17"/>
      <c r="FB607" s="17"/>
      <c r="FC607" s="17"/>
      <c r="FD607" s="17"/>
      <c r="FE607" s="17"/>
      <c r="FF607" s="17"/>
      <c r="FG607" s="17"/>
      <c r="FH607" s="17"/>
      <c r="FI607" s="17"/>
      <c r="FJ607" s="17"/>
      <c r="FK607" s="17"/>
      <c r="FL607" s="17"/>
      <c r="FM607" s="17"/>
      <c r="FN607" s="17"/>
      <c r="FO607" s="17"/>
      <c r="FP607" s="17"/>
      <c r="FQ607" s="17"/>
      <c r="FR607" s="17"/>
      <c r="FS607" s="17"/>
      <c r="FT607" s="17"/>
      <c r="FU607" s="17"/>
      <c r="FV607" s="17"/>
      <c r="FW607" s="17"/>
      <c r="FX607" s="17"/>
      <c r="FY607" s="17"/>
      <c r="FZ607" s="17"/>
      <c r="GA607" s="17"/>
      <c r="GB607" s="17"/>
      <c r="GC607" s="17"/>
      <c r="GD607" s="17"/>
      <c r="GE607" s="17"/>
      <c r="GF607" s="17"/>
      <c r="GG607" s="17"/>
      <c r="GH607" s="17"/>
      <c r="GI607" s="17"/>
      <c r="GJ607" s="17"/>
      <c r="GK607" s="17"/>
      <c r="GL607" s="17"/>
      <c r="GM607" s="17"/>
      <c r="GN607" s="17"/>
    </row>
    <row r="608" spans="1:196" s="17" customFormat="1" x14ac:dyDescent="0.25">
      <c r="A608" s="114">
        <f>IF(F608&lt;&gt;"",1+MAX($A$7:A607),"")</f>
        <v>480</v>
      </c>
      <c r="B608" s="239"/>
      <c r="C608" s="67"/>
      <c r="D608" s="67"/>
      <c r="E608" s="98" t="s">
        <v>586</v>
      </c>
      <c r="F608" s="68">
        <v>1</v>
      </c>
      <c r="G608" s="65"/>
      <c r="H608" s="68" t="s">
        <v>35</v>
      </c>
      <c r="I608" s="69">
        <v>0</v>
      </c>
      <c r="J608" s="70">
        <f t="shared" si="250"/>
        <v>1</v>
      </c>
      <c r="K608" s="71"/>
      <c r="L608" s="71">
        <f t="shared" si="251"/>
        <v>0</v>
      </c>
      <c r="M608" s="71"/>
      <c r="N608" s="41">
        <f t="shared" si="252"/>
        <v>0</v>
      </c>
      <c r="O608" s="71"/>
      <c r="P608" s="71">
        <f t="shared" si="253"/>
        <v>0</v>
      </c>
      <c r="Q608" s="72">
        <f t="shared" si="254"/>
        <v>0</v>
      </c>
      <c r="R608" s="73"/>
      <c r="S608" s="65"/>
      <c r="T608" s="65"/>
      <c r="U608" s="65"/>
      <c r="V608" s="65"/>
      <c r="W608" s="65"/>
      <c r="X608" s="65"/>
      <c r="Y608" s="65"/>
      <c r="Z608" s="65"/>
      <c r="AA608" s="65"/>
      <c r="AB608" s="65"/>
      <c r="AC608" s="65"/>
      <c r="AD608" s="65"/>
      <c r="AE608" s="65"/>
      <c r="AF608" s="65"/>
      <c r="AG608" s="65"/>
    </row>
    <row r="609" spans="1:196" s="81" customFormat="1" x14ac:dyDescent="0.25">
      <c r="A609" s="114">
        <f>IF(F609&lt;&gt;"",1+MAX($A$7:A608),"")</f>
        <v>481</v>
      </c>
      <c r="B609" s="239"/>
      <c r="C609" s="75"/>
      <c r="D609" s="75"/>
      <c r="E609" s="98" t="s">
        <v>587</v>
      </c>
      <c r="F609" s="68">
        <v>2</v>
      </c>
      <c r="G609" s="65"/>
      <c r="H609" s="68" t="s">
        <v>35</v>
      </c>
      <c r="I609" s="69">
        <v>0</v>
      </c>
      <c r="J609" s="70">
        <f t="shared" si="250"/>
        <v>2</v>
      </c>
      <c r="K609" s="71"/>
      <c r="L609" s="71">
        <f t="shared" si="251"/>
        <v>0</v>
      </c>
      <c r="M609" s="71"/>
      <c r="N609" s="41">
        <f t="shared" si="252"/>
        <v>0</v>
      </c>
      <c r="O609" s="71"/>
      <c r="P609" s="71">
        <f t="shared" si="253"/>
        <v>0</v>
      </c>
      <c r="Q609" s="72">
        <f t="shared" si="254"/>
        <v>0</v>
      </c>
      <c r="R609" s="73"/>
      <c r="S609" s="65"/>
      <c r="T609" s="65"/>
      <c r="U609" s="65"/>
      <c r="V609" s="65"/>
      <c r="W609" s="65"/>
      <c r="X609" s="65"/>
      <c r="Y609" s="65"/>
      <c r="Z609" s="65"/>
      <c r="AA609" s="65"/>
      <c r="AB609" s="65"/>
      <c r="AC609" s="65"/>
      <c r="AD609" s="65"/>
      <c r="AE609" s="65"/>
      <c r="AF609" s="65"/>
      <c r="AG609" s="65"/>
      <c r="AH609" s="17"/>
      <c r="AI609" s="17"/>
      <c r="AJ609" s="17"/>
      <c r="AK609" s="17"/>
      <c r="AL609" s="17"/>
      <c r="AM609" s="17"/>
      <c r="AN609" s="17"/>
      <c r="AO609" s="17"/>
      <c r="AP609" s="17"/>
      <c r="AQ609" s="17"/>
      <c r="AR609" s="17"/>
      <c r="AS609" s="17"/>
      <c r="AT609" s="17"/>
      <c r="AU609" s="17"/>
      <c r="AV609" s="17"/>
      <c r="AW609" s="17"/>
      <c r="AX609" s="17"/>
      <c r="AY609" s="17"/>
      <c r="AZ609" s="17"/>
      <c r="BA609" s="17"/>
      <c r="BB609" s="17"/>
      <c r="BC609" s="17"/>
      <c r="BD609" s="17"/>
      <c r="BE609" s="17"/>
      <c r="BF609" s="17"/>
      <c r="BG609" s="17"/>
      <c r="BH609" s="17"/>
      <c r="BI609" s="17"/>
      <c r="BJ609" s="17"/>
      <c r="BK609" s="17"/>
      <c r="BL609" s="17"/>
      <c r="BM609" s="17"/>
      <c r="BN609" s="17"/>
      <c r="BO609" s="17"/>
      <c r="BP609" s="17"/>
      <c r="BQ609" s="17"/>
      <c r="BR609" s="17"/>
      <c r="BS609" s="17"/>
      <c r="BT609" s="17"/>
      <c r="BU609" s="17"/>
      <c r="BV609" s="17"/>
      <c r="BW609" s="17"/>
      <c r="BX609" s="17"/>
      <c r="BY609" s="17"/>
      <c r="BZ609" s="17"/>
      <c r="CA609" s="17"/>
      <c r="CB609" s="17"/>
      <c r="CC609" s="17"/>
      <c r="CD609" s="17"/>
      <c r="CE609" s="17"/>
      <c r="CF609" s="17"/>
      <c r="CG609" s="17"/>
      <c r="CH609" s="17"/>
      <c r="CI609" s="17"/>
      <c r="CJ609" s="17"/>
      <c r="CK609" s="17"/>
      <c r="CL609" s="17"/>
      <c r="CM609" s="17"/>
      <c r="CN609" s="17"/>
      <c r="CO609" s="17"/>
      <c r="CP609" s="17"/>
      <c r="CQ609" s="17"/>
      <c r="CR609" s="17"/>
      <c r="CS609" s="17"/>
      <c r="CT609" s="17"/>
      <c r="CU609" s="17"/>
      <c r="CV609" s="17"/>
      <c r="CW609" s="17"/>
      <c r="CX609" s="17"/>
      <c r="CY609" s="17"/>
      <c r="CZ609" s="17"/>
      <c r="DA609" s="17"/>
      <c r="DB609" s="17"/>
      <c r="DC609" s="17"/>
      <c r="DD609" s="17"/>
      <c r="DE609" s="17"/>
      <c r="DF609" s="17"/>
      <c r="DG609" s="17"/>
      <c r="DH609" s="17"/>
      <c r="DI609" s="17"/>
      <c r="DJ609" s="17"/>
      <c r="DK609" s="17"/>
      <c r="DL609" s="17"/>
      <c r="DM609" s="17"/>
      <c r="DN609" s="17"/>
      <c r="DO609" s="17"/>
      <c r="DP609" s="17"/>
      <c r="DQ609" s="17"/>
      <c r="DR609" s="17"/>
      <c r="DS609" s="17"/>
      <c r="DT609" s="17"/>
      <c r="DU609" s="17"/>
      <c r="DV609" s="17"/>
      <c r="DW609" s="17"/>
      <c r="DX609" s="17"/>
      <c r="DY609" s="17"/>
      <c r="DZ609" s="17"/>
      <c r="EA609" s="17"/>
      <c r="EB609" s="17"/>
      <c r="EC609" s="17"/>
      <c r="ED609" s="17"/>
      <c r="EE609" s="17"/>
      <c r="EF609" s="17"/>
      <c r="EG609" s="17"/>
      <c r="EH609" s="17"/>
      <c r="EI609" s="17"/>
      <c r="EJ609" s="17"/>
      <c r="EK609" s="17"/>
      <c r="EL609" s="17"/>
      <c r="EM609" s="17"/>
      <c r="EN609" s="17"/>
      <c r="EO609" s="17"/>
      <c r="EP609" s="17"/>
      <c r="EQ609" s="17"/>
      <c r="ER609" s="17"/>
      <c r="ES609" s="17"/>
      <c r="ET609" s="17"/>
      <c r="EU609" s="17"/>
      <c r="EV609" s="17"/>
      <c r="EW609" s="17"/>
      <c r="EX609" s="17"/>
      <c r="EY609" s="17"/>
      <c r="EZ609" s="17"/>
      <c r="FA609" s="17"/>
      <c r="FB609" s="17"/>
      <c r="FC609" s="17"/>
      <c r="FD609" s="17"/>
      <c r="FE609" s="17"/>
      <c r="FF609" s="17"/>
      <c r="FG609" s="17"/>
      <c r="FH609" s="17"/>
      <c r="FI609" s="17"/>
      <c r="FJ609" s="17"/>
      <c r="FK609" s="17"/>
      <c r="FL609" s="17"/>
      <c r="FM609" s="17"/>
      <c r="FN609" s="17"/>
      <c r="FO609" s="17"/>
      <c r="FP609" s="17"/>
      <c r="FQ609" s="17"/>
      <c r="FR609" s="17"/>
      <c r="FS609" s="17"/>
      <c r="FT609" s="17"/>
      <c r="FU609" s="17"/>
      <c r="FV609" s="17"/>
      <c r="FW609" s="17"/>
      <c r="FX609" s="17"/>
      <c r="FY609" s="17"/>
      <c r="FZ609" s="17"/>
      <c r="GA609" s="17"/>
      <c r="GB609" s="17"/>
      <c r="GC609" s="17"/>
      <c r="GD609" s="17"/>
      <c r="GE609" s="17"/>
      <c r="GF609" s="17"/>
      <c r="GG609" s="17"/>
      <c r="GH609" s="17"/>
      <c r="GI609" s="17"/>
      <c r="GJ609" s="17"/>
      <c r="GK609" s="17"/>
      <c r="GL609" s="17"/>
      <c r="GM609" s="17"/>
      <c r="GN609" s="17"/>
    </row>
    <row r="610" spans="1:196" s="81" customFormat="1" x14ac:dyDescent="0.25">
      <c r="A610" s="114">
        <f>IF(F610&lt;&gt;"",1+MAX($A$7:A609),"")</f>
        <v>482</v>
      </c>
      <c r="B610" s="240"/>
      <c r="C610" s="75"/>
      <c r="D610" s="75"/>
      <c r="E610" s="98" t="s">
        <v>452</v>
      </c>
      <c r="F610" s="68">
        <v>2</v>
      </c>
      <c r="G610" s="65"/>
      <c r="H610" s="68" t="s">
        <v>35</v>
      </c>
      <c r="I610" s="69">
        <v>0</v>
      </c>
      <c r="J610" s="70">
        <f t="shared" si="250"/>
        <v>2</v>
      </c>
      <c r="K610" s="71"/>
      <c r="L610" s="71">
        <f t="shared" si="251"/>
        <v>0</v>
      </c>
      <c r="M610" s="71"/>
      <c r="N610" s="41">
        <f t="shared" si="252"/>
        <v>0</v>
      </c>
      <c r="O610" s="71"/>
      <c r="P610" s="71">
        <f t="shared" si="253"/>
        <v>0</v>
      </c>
      <c r="Q610" s="72">
        <f t="shared" si="254"/>
        <v>0</v>
      </c>
      <c r="R610" s="73"/>
      <c r="S610" s="65"/>
      <c r="T610" s="65"/>
      <c r="U610" s="65"/>
      <c r="V610" s="65"/>
      <c r="W610" s="65"/>
      <c r="X610" s="65"/>
      <c r="Y610" s="65"/>
      <c r="Z610" s="65"/>
      <c r="AA610" s="65"/>
      <c r="AB610" s="65"/>
      <c r="AC610" s="65"/>
      <c r="AD610" s="65"/>
      <c r="AE610" s="65"/>
      <c r="AF610" s="65"/>
      <c r="AG610" s="65"/>
      <c r="AH610" s="17"/>
      <c r="AI610" s="17"/>
      <c r="AJ610" s="17"/>
      <c r="AK610" s="17"/>
      <c r="AL610" s="17"/>
      <c r="AM610" s="17"/>
      <c r="AN610" s="17"/>
      <c r="AO610" s="17"/>
      <c r="AP610" s="17"/>
      <c r="AQ610" s="17"/>
      <c r="AR610" s="17"/>
      <c r="AS610" s="17"/>
      <c r="AT610" s="17"/>
      <c r="AU610" s="17"/>
      <c r="AV610" s="17"/>
      <c r="AW610" s="17"/>
      <c r="AX610" s="17"/>
      <c r="AY610" s="17"/>
      <c r="AZ610" s="17"/>
      <c r="BA610" s="17"/>
      <c r="BB610" s="17"/>
      <c r="BC610" s="17"/>
      <c r="BD610" s="17"/>
      <c r="BE610" s="17"/>
      <c r="BF610" s="17"/>
      <c r="BG610" s="17"/>
      <c r="BH610" s="17"/>
      <c r="BI610" s="17"/>
      <c r="BJ610" s="17"/>
      <c r="BK610" s="17"/>
      <c r="BL610" s="17"/>
      <c r="BM610" s="17"/>
      <c r="BN610" s="17"/>
      <c r="BO610" s="17"/>
      <c r="BP610" s="17"/>
      <c r="BQ610" s="17"/>
      <c r="BR610" s="17"/>
      <c r="BS610" s="17"/>
      <c r="BT610" s="17"/>
      <c r="BU610" s="17"/>
      <c r="BV610" s="17"/>
      <c r="BW610" s="17"/>
      <c r="BX610" s="17"/>
      <c r="BY610" s="17"/>
      <c r="BZ610" s="17"/>
      <c r="CA610" s="17"/>
      <c r="CB610" s="17"/>
      <c r="CC610" s="17"/>
      <c r="CD610" s="17"/>
      <c r="CE610" s="17"/>
      <c r="CF610" s="17"/>
      <c r="CG610" s="17"/>
      <c r="CH610" s="17"/>
      <c r="CI610" s="17"/>
      <c r="CJ610" s="17"/>
      <c r="CK610" s="17"/>
      <c r="CL610" s="17"/>
      <c r="CM610" s="17"/>
      <c r="CN610" s="17"/>
      <c r="CO610" s="17"/>
      <c r="CP610" s="17"/>
      <c r="CQ610" s="17"/>
      <c r="CR610" s="17"/>
      <c r="CS610" s="17"/>
      <c r="CT610" s="17"/>
      <c r="CU610" s="17"/>
      <c r="CV610" s="17"/>
      <c r="CW610" s="17"/>
      <c r="CX610" s="17"/>
      <c r="CY610" s="17"/>
      <c r="CZ610" s="17"/>
      <c r="DA610" s="17"/>
      <c r="DB610" s="17"/>
      <c r="DC610" s="17"/>
      <c r="DD610" s="17"/>
      <c r="DE610" s="17"/>
      <c r="DF610" s="17"/>
      <c r="DG610" s="17"/>
      <c r="DH610" s="17"/>
      <c r="DI610" s="17"/>
      <c r="DJ610" s="17"/>
      <c r="DK610" s="17"/>
      <c r="DL610" s="17"/>
      <c r="DM610" s="17"/>
      <c r="DN610" s="17"/>
      <c r="DO610" s="17"/>
      <c r="DP610" s="17"/>
      <c r="DQ610" s="17"/>
      <c r="DR610" s="17"/>
      <c r="DS610" s="17"/>
      <c r="DT610" s="17"/>
      <c r="DU610" s="17"/>
      <c r="DV610" s="17"/>
      <c r="DW610" s="17"/>
      <c r="DX610" s="17"/>
      <c r="DY610" s="17"/>
      <c r="DZ610" s="17"/>
      <c r="EA610" s="17"/>
      <c r="EB610" s="17"/>
      <c r="EC610" s="17"/>
      <c r="ED610" s="17"/>
      <c r="EE610" s="17"/>
      <c r="EF610" s="17"/>
      <c r="EG610" s="17"/>
      <c r="EH610" s="17"/>
      <c r="EI610" s="17"/>
      <c r="EJ610" s="17"/>
      <c r="EK610" s="17"/>
      <c r="EL610" s="17"/>
      <c r="EM610" s="17"/>
      <c r="EN610" s="17"/>
      <c r="EO610" s="17"/>
      <c r="EP610" s="17"/>
      <c r="EQ610" s="17"/>
      <c r="ER610" s="17"/>
      <c r="ES610" s="17"/>
      <c r="ET610" s="17"/>
      <c r="EU610" s="17"/>
      <c r="EV610" s="17"/>
      <c r="EW610" s="17"/>
      <c r="EX610" s="17"/>
      <c r="EY610" s="17"/>
      <c r="EZ610" s="17"/>
      <c r="FA610" s="17"/>
      <c r="FB610" s="17"/>
      <c r="FC610" s="17"/>
      <c r="FD610" s="17"/>
      <c r="FE610" s="17"/>
      <c r="FF610" s="17"/>
      <c r="FG610" s="17"/>
      <c r="FH610" s="17"/>
      <c r="FI610" s="17"/>
      <c r="FJ610" s="17"/>
      <c r="FK610" s="17"/>
      <c r="FL610" s="17"/>
      <c r="FM610" s="17"/>
      <c r="FN610" s="17"/>
      <c r="FO610" s="17"/>
      <c r="FP610" s="17"/>
      <c r="FQ610" s="17"/>
      <c r="FR610" s="17"/>
      <c r="FS610" s="17"/>
      <c r="FT610" s="17"/>
      <c r="FU610" s="17"/>
      <c r="FV610" s="17"/>
      <c r="FW610" s="17"/>
      <c r="FX610" s="17"/>
      <c r="FY610" s="17"/>
      <c r="FZ610" s="17"/>
      <c r="GA610" s="17"/>
      <c r="GB610" s="17"/>
      <c r="GC610" s="17"/>
      <c r="GD610" s="17"/>
      <c r="GE610" s="17"/>
      <c r="GF610" s="17"/>
      <c r="GG610" s="17"/>
      <c r="GH610" s="17"/>
      <c r="GI610" s="17"/>
      <c r="GJ610" s="17"/>
      <c r="GK610" s="17"/>
      <c r="GL610" s="17"/>
      <c r="GM610" s="17"/>
      <c r="GN610" s="17"/>
    </row>
    <row r="611" spans="1:196" s="81" customFormat="1" x14ac:dyDescent="0.25">
      <c r="A611" s="114" t="str">
        <f>IF(F611&lt;&gt;"",1+MAX($A$7:A610),"")</f>
        <v/>
      </c>
      <c r="B611" s="177"/>
      <c r="C611" s="75"/>
      <c r="D611" s="75"/>
      <c r="E611" s="97" t="s">
        <v>453</v>
      </c>
      <c r="F611" s="68"/>
      <c r="G611" s="83"/>
      <c r="H611" s="68"/>
      <c r="I611" s="69"/>
      <c r="J611" s="70"/>
      <c r="K611" s="71"/>
      <c r="L611" s="71"/>
      <c r="M611" s="71"/>
      <c r="N611" s="41"/>
      <c r="O611" s="71"/>
      <c r="P611" s="71"/>
      <c r="Q611" s="72"/>
      <c r="R611" s="73"/>
      <c r="S611" s="82"/>
      <c r="T611" s="83"/>
      <c r="U611" s="83"/>
      <c r="V611" s="84"/>
      <c r="W611" s="85"/>
      <c r="X611" s="86"/>
      <c r="Y611" s="86"/>
      <c r="Z611" s="86"/>
      <c r="AA611" s="86"/>
      <c r="AB611" s="87"/>
      <c r="AC611" s="88"/>
      <c r="AD611" s="65"/>
      <c r="AE611" s="65"/>
      <c r="AF611" s="65"/>
      <c r="AG611" s="65"/>
      <c r="AH611" s="17"/>
      <c r="AI611" s="17"/>
      <c r="AJ611" s="17"/>
      <c r="AK611" s="17"/>
      <c r="AL611" s="17"/>
      <c r="AM611" s="17"/>
      <c r="AN611" s="17"/>
      <c r="AO611" s="17"/>
      <c r="AP611" s="17"/>
      <c r="AQ611" s="17"/>
      <c r="AR611" s="17"/>
      <c r="AS611" s="17"/>
      <c r="AT611" s="17"/>
      <c r="AU611" s="17"/>
      <c r="AV611" s="17"/>
      <c r="AW611" s="17"/>
      <c r="AX611" s="17"/>
      <c r="AY611" s="17"/>
      <c r="AZ611" s="17"/>
      <c r="BA611" s="17"/>
      <c r="BB611" s="17"/>
      <c r="BC611" s="17"/>
      <c r="BD611" s="17"/>
      <c r="BE611" s="17"/>
      <c r="BF611" s="17"/>
      <c r="BG611" s="17"/>
      <c r="BH611" s="17"/>
      <c r="BI611" s="17"/>
      <c r="BJ611" s="17"/>
      <c r="BK611" s="17"/>
      <c r="BL611" s="17"/>
      <c r="BM611" s="17"/>
      <c r="BN611" s="17"/>
      <c r="BO611" s="17"/>
      <c r="BP611" s="17"/>
      <c r="BQ611" s="17"/>
      <c r="BR611" s="17"/>
      <c r="BS611" s="17"/>
      <c r="BT611" s="17"/>
      <c r="BU611" s="17"/>
      <c r="BV611" s="17"/>
      <c r="BW611" s="17"/>
      <c r="BX611" s="17"/>
      <c r="BY611" s="17"/>
      <c r="BZ611" s="17"/>
      <c r="CA611" s="17"/>
      <c r="CB611" s="17"/>
      <c r="CC611" s="17"/>
      <c r="CD611" s="17"/>
      <c r="CE611" s="17"/>
      <c r="CF611" s="17"/>
      <c r="CG611" s="17"/>
      <c r="CH611" s="17"/>
      <c r="CI611" s="17"/>
      <c r="CJ611" s="17"/>
      <c r="CK611" s="17"/>
      <c r="CL611" s="17"/>
      <c r="CM611" s="17"/>
      <c r="CN611" s="17"/>
      <c r="CO611" s="17"/>
      <c r="CP611" s="17"/>
      <c r="CQ611" s="17"/>
      <c r="CR611" s="17"/>
      <c r="CS611" s="17"/>
      <c r="CT611" s="17"/>
      <c r="CU611" s="17"/>
      <c r="CV611" s="17"/>
      <c r="CW611" s="17"/>
      <c r="CX611" s="17"/>
      <c r="CY611" s="17"/>
      <c r="CZ611" s="17"/>
      <c r="DA611" s="17"/>
      <c r="DB611" s="17"/>
      <c r="DC611" s="17"/>
      <c r="DD611" s="17"/>
      <c r="DE611" s="17"/>
      <c r="DF611" s="17"/>
      <c r="DG611" s="17"/>
      <c r="DH611" s="17"/>
      <c r="DI611" s="17"/>
      <c r="DJ611" s="17"/>
      <c r="DK611" s="17"/>
      <c r="DL611" s="17"/>
      <c r="DM611" s="17"/>
      <c r="DN611" s="17"/>
      <c r="DO611" s="17"/>
      <c r="DP611" s="17"/>
      <c r="DQ611" s="17"/>
      <c r="DR611" s="17"/>
      <c r="DS611" s="17"/>
      <c r="DT611" s="17"/>
      <c r="DU611" s="17"/>
      <c r="DV611" s="17"/>
      <c r="DW611" s="17"/>
      <c r="DX611" s="17"/>
      <c r="DY611" s="17"/>
      <c r="DZ611" s="17"/>
      <c r="EA611" s="17"/>
      <c r="EB611" s="17"/>
      <c r="EC611" s="17"/>
      <c r="ED611" s="17"/>
      <c r="EE611" s="17"/>
      <c r="EF611" s="17"/>
      <c r="EG611" s="17"/>
      <c r="EH611" s="17"/>
      <c r="EI611" s="17"/>
      <c r="EJ611" s="17"/>
      <c r="EK611" s="17"/>
      <c r="EL611" s="17"/>
      <c r="EM611" s="17"/>
      <c r="EN611" s="17"/>
      <c r="EO611" s="17"/>
      <c r="EP611" s="17"/>
      <c r="EQ611" s="17"/>
      <c r="ER611" s="17"/>
      <c r="ES611" s="17"/>
      <c r="ET611" s="17"/>
      <c r="EU611" s="17"/>
      <c r="EV611" s="17"/>
      <c r="EW611" s="17"/>
      <c r="EX611" s="17"/>
      <c r="EY611" s="17"/>
      <c r="EZ611" s="17"/>
      <c r="FA611" s="17"/>
      <c r="FB611" s="17"/>
      <c r="FC611" s="17"/>
      <c r="FD611" s="17"/>
      <c r="FE611" s="17"/>
      <c r="FF611" s="17"/>
      <c r="FG611" s="17"/>
      <c r="FH611" s="17"/>
      <c r="FI611" s="17"/>
      <c r="FJ611" s="17"/>
      <c r="FK611" s="17"/>
      <c r="FL611" s="17"/>
      <c r="FM611" s="17"/>
      <c r="FN611" s="17"/>
      <c r="FO611" s="17"/>
      <c r="FP611" s="17"/>
      <c r="FQ611" s="17"/>
      <c r="FR611" s="17"/>
      <c r="FS611" s="17"/>
      <c r="FT611" s="17"/>
      <c r="FU611" s="17"/>
      <c r="FV611" s="17"/>
      <c r="FW611" s="17"/>
      <c r="FX611" s="17"/>
      <c r="FY611" s="17"/>
      <c r="FZ611" s="17"/>
      <c r="GA611" s="17"/>
      <c r="GB611" s="17"/>
      <c r="GC611" s="17"/>
      <c r="GD611" s="17"/>
      <c r="GE611" s="17"/>
      <c r="GF611" s="17"/>
      <c r="GG611" s="17"/>
      <c r="GH611" s="17"/>
      <c r="GI611" s="17"/>
      <c r="GJ611" s="17"/>
      <c r="GK611" s="17"/>
      <c r="GL611" s="17"/>
      <c r="GM611" s="17"/>
      <c r="GN611" s="17"/>
    </row>
    <row r="612" spans="1:196" s="17" customFormat="1" ht="45" x14ac:dyDescent="0.25">
      <c r="A612" s="114">
        <f>IF(F612&lt;&gt;"",1+MAX($A$7:A611),"")</f>
        <v>483</v>
      </c>
      <c r="B612" s="232" t="s">
        <v>644</v>
      </c>
      <c r="C612" s="67"/>
      <c r="D612" s="67"/>
      <c r="E612" s="98" t="s">
        <v>588</v>
      </c>
      <c r="F612" s="68">
        <v>1</v>
      </c>
      <c r="G612" s="65"/>
      <c r="H612" s="68" t="s">
        <v>35</v>
      </c>
      <c r="I612" s="69">
        <v>0</v>
      </c>
      <c r="J612" s="70">
        <f t="shared" si="250"/>
        <v>1</v>
      </c>
      <c r="K612" s="71"/>
      <c r="L612" s="71">
        <f t="shared" si="251"/>
        <v>0</v>
      </c>
      <c r="M612" s="71"/>
      <c r="N612" s="41">
        <f t="shared" si="252"/>
        <v>0</v>
      </c>
      <c r="O612" s="71"/>
      <c r="P612" s="71">
        <f t="shared" si="253"/>
        <v>0</v>
      </c>
      <c r="Q612" s="72">
        <f t="shared" si="254"/>
        <v>0</v>
      </c>
      <c r="R612" s="73"/>
      <c r="S612" s="65"/>
      <c r="T612" s="65"/>
      <c r="U612" s="65"/>
      <c r="V612" s="65"/>
      <c r="W612" s="65"/>
      <c r="X612" s="65"/>
      <c r="Y612" s="65"/>
      <c r="Z612" s="65"/>
      <c r="AA612" s="65"/>
      <c r="AB612" s="65"/>
      <c r="AC612" s="65"/>
      <c r="AD612" s="65"/>
      <c r="AE612" s="65"/>
      <c r="AF612" s="65"/>
      <c r="AG612" s="65"/>
    </row>
    <row r="613" spans="1:196" s="81" customFormat="1" ht="45" x14ac:dyDescent="0.25">
      <c r="A613" s="114">
        <f>IF(F613&lt;&gt;"",1+MAX($A$7:A612),"")</f>
        <v>484</v>
      </c>
      <c r="B613" s="233"/>
      <c r="C613" s="75"/>
      <c r="D613" s="75"/>
      <c r="E613" s="98" t="s">
        <v>589</v>
      </c>
      <c r="F613" s="68">
        <v>1</v>
      </c>
      <c r="G613" s="65"/>
      <c r="H613" s="68" t="s">
        <v>35</v>
      </c>
      <c r="I613" s="69">
        <v>0</v>
      </c>
      <c r="J613" s="70">
        <f t="shared" si="250"/>
        <v>1</v>
      </c>
      <c r="K613" s="71"/>
      <c r="L613" s="71">
        <f t="shared" si="251"/>
        <v>0</v>
      </c>
      <c r="M613" s="71"/>
      <c r="N613" s="41">
        <f t="shared" si="252"/>
        <v>0</v>
      </c>
      <c r="O613" s="71"/>
      <c r="P613" s="71">
        <f t="shared" si="253"/>
        <v>0</v>
      </c>
      <c r="Q613" s="72">
        <f t="shared" si="254"/>
        <v>0</v>
      </c>
      <c r="R613" s="73"/>
      <c r="S613" s="65"/>
      <c r="T613" s="65"/>
      <c r="U613" s="65"/>
      <c r="V613" s="65"/>
      <c r="W613" s="65"/>
      <c r="X613" s="65"/>
      <c r="Y613" s="65"/>
      <c r="Z613" s="65"/>
      <c r="AA613" s="65"/>
      <c r="AB613" s="65"/>
      <c r="AC613" s="65"/>
      <c r="AD613" s="65"/>
      <c r="AE613" s="65"/>
      <c r="AF613" s="65"/>
      <c r="AG613" s="65"/>
      <c r="AH613" s="17"/>
      <c r="AI613" s="17"/>
      <c r="AJ613" s="17"/>
      <c r="AK613" s="17"/>
      <c r="AL613" s="17"/>
      <c r="AM613" s="17"/>
      <c r="AN613" s="17"/>
      <c r="AO613" s="17"/>
      <c r="AP613" s="17"/>
      <c r="AQ613" s="17"/>
      <c r="AR613" s="17"/>
      <c r="AS613" s="17"/>
      <c r="AT613" s="17"/>
      <c r="AU613" s="17"/>
      <c r="AV613" s="17"/>
      <c r="AW613" s="17"/>
      <c r="AX613" s="17"/>
      <c r="AY613" s="17"/>
      <c r="AZ613" s="17"/>
      <c r="BA613" s="17"/>
      <c r="BB613" s="17"/>
      <c r="BC613" s="17"/>
      <c r="BD613" s="17"/>
      <c r="BE613" s="17"/>
      <c r="BF613" s="17"/>
      <c r="BG613" s="17"/>
      <c r="BH613" s="17"/>
      <c r="BI613" s="17"/>
      <c r="BJ613" s="17"/>
      <c r="BK613" s="17"/>
      <c r="BL613" s="17"/>
      <c r="BM613" s="17"/>
      <c r="BN613" s="17"/>
      <c r="BO613" s="17"/>
      <c r="BP613" s="17"/>
      <c r="BQ613" s="17"/>
      <c r="BR613" s="17"/>
      <c r="BS613" s="17"/>
      <c r="BT613" s="17"/>
      <c r="BU613" s="17"/>
      <c r="BV613" s="17"/>
      <c r="BW613" s="17"/>
      <c r="BX613" s="17"/>
      <c r="BY613" s="17"/>
      <c r="BZ613" s="17"/>
      <c r="CA613" s="17"/>
      <c r="CB613" s="17"/>
      <c r="CC613" s="17"/>
      <c r="CD613" s="17"/>
      <c r="CE613" s="17"/>
      <c r="CF613" s="17"/>
      <c r="CG613" s="17"/>
      <c r="CH613" s="17"/>
      <c r="CI613" s="17"/>
      <c r="CJ613" s="17"/>
      <c r="CK613" s="17"/>
      <c r="CL613" s="17"/>
      <c r="CM613" s="17"/>
      <c r="CN613" s="17"/>
      <c r="CO613" s="17"/>
      <c r="CP613" s="17"/>
      <c r="CQ613" s="17"/>
      <c r="CR613" s="17"/>
      <c r="CS613" s="17"/>
      <c r="CT613" s="17"/>
      <c r="CU613" s="17"/>
      <c r="CV613" s="17"/>
      <c r="CW613" s="17"/>
      <c r="CX613" s="17"/>
      <c r="CY613" s="17"/>
      <c r="CZ613" s="17"/>
      <c r="DA613" s="17"/>
      <c r="DB613" s="17"/>
      <c r="DC613" s="17"/>
      <c r="DD613" s="17"/>
      <c r="DE613" s="17"/>
      <c r="DF613" s="17"/>
      <c r="DG613" s="17"/>
      <c r="DH613" s="17"/>
      <c r="DI613" s="17"/>
      <c r="DJ613" s="17"/>
      <c r="DK613" s="17"/>
      <c r="DL613" s="17"/>
      <c r="DM613" s="17"/>
      <c r="DN613" s="17"/>
      <c r="DO613" s="17"/>
      <c r="DP613" s="17"/>
      <c r="DQ613" s="17"/>
      <c r="DR613" s="17"/>
      <c r="DS613" s="17"/>
      <c r="DT613" s="17"/>
      <c r="DU613" s="17"/>
      <c r="DV613" s="17"/>
      <c r="DW613" s="17"/>
      <c r="DX613" s="17"/>
      <c r="DY613" s="17"/>
      <c r="DZ613" s="17"/>
      <c r="EA613" s="17"/>
      <c r="EB613" s="17"/>
      <c r="EC613" s="17"/>
      <c r="ED613" s="17"/>
      <c r="EE613" s="17"/>
      <c r="EF613" s="17"/>
      <c r="EG613" s="17"/>
      <c r="EH613" s="17"/>
      <c r="EI613" s="17"/>
      <c r="EJ613" s="17"/>
      <c r="EK613" s="17"/>
      <c r="EL613" s="17"/>
      <c r="EM613" s="17"/>
      <c r="EN613" s="17"/>
      <c r="EO613" s="17"/>
      <c r="EP613" s="17"/>
      <c r="EQ613" s="17"/>
      <c r="ER613" s="17"/>
      <c r="ES613" s="17"/>
      <c r="ET613" s="17"/>
      <c r="EU613" s="17"/>
      <c r="EV613" s="17"/>
      <c r="EW613" s="17"/>
      <c r="EX613" s="17"/>
      <c r="EY613" s="17"/>
      <c r="EZ613" s="17"/>
      <c r="FA613" s="17"/>
      <c r="FB613" s="17"/>
      <c r="FC613" s="17"/>
      <c r="FD613" s="17"/>
      <c r="FE613" s="17"/>
      <c r="FF613" s="17"/>
      <c r="FG613" s="17"/>
      <c r="FH613" s="17"/>
      <c r="FI613" s="17"/>
      <c r="FJ613" s="17"/>
      <c r="FK613" s="17"/>
      <c r="FL613" s="17"/>
      <c r="FM613" s="17"/>
      <c r="FN613" s="17"/>
      <c r="FO613" s="17"/>
      <c r="FP613" s="17"/>
      <c r="FQ613" s="17"/>
      <c r="FR613" s="17"/>
      <c r="FS613" s="17"/>
      <c r="FT613" s="17"/>
      <c r="FU613" s="17"/>
      <c r="FV613" s="17"/>
      <c r="FW613" s="17"/>
      <c r="FX613" s="17"/>
      <c r="FY613" s="17"/>
      <c r="FZ613" s="17"/>
      <c r="GA613" s="17"/>
      <c r="GB613" s="17"/>
      <c r="GC613" s="17"/>
      <c r="GD613" s="17"/>
      <c r="GE613" s="17"/>
      <c r="GF613" s="17"/>
      <c r="GG613" s="17"/>
      <c r="GH613" s="17"/>
      <c r="GI613" s="17"/>
      <c r="GJ613" s="17"/>
      <c r="GK613" s="17"/>
      <c r="GL613" s="17"/>
      <c r="GM613" s="17"/>
      <c r="GN613" s="17"/>
    </row>
    <row r="614" spans="1:196" s="81" customFormat="1" ht="45" x14ac:dyDescent="0.25">
      <c r="A614" s="114">
        <f>IF(F614&lt;&gt;"",1+MAX($A$7:A613),"")</f>
        <v>485</v>
      </c>
      <c r="B614" s="233"/>
      <c r="C614" s="75"/>
      <c r="D614" s="75"/>
      <c r="E614" s="98" t="s">
        <v>590</v>
      </c>
      <c r="F614" s="68">
        <v>2</v>
      </c>
      <c r="G614" s="65"/>
      <c r="H614" s="68" t="s">
        <v>35</v>
      </c>
      <c r="I614" s="69">
        <v>0</v>
      </c>
      <c r="J614" s="70">
        <f t="shared" si="250"/>
        <v>2</v>
      </c>
      <c r="K614" s="71"/>
      <c r="L614" s="71">
        <f t="shared" si="251"/>
        <v>0</v>
      </c>
      <c r="M614" s="71"/>
      <c r="N614" s="41">
        <f t="shared" si="252"/>
        <v>0</v>
      </c>
      <c r="O614" s="71"/>
      <c r="P614" s="71">
        <f t="shared" si="253"/>
        <v>0</v>
      </c>
      <c r="Q614" s="72">
        <f t="shared" si="254"/>
        <v>0</v>
      </c>
      <c r="R614" s="73"/>
      <c r="S614" s="65"/>
      <c r="T614" s="65"/>
      <c r="U614" s="65"/>
      <c r="V614" s="65"/>
      <c r="W614" s="65"/>
      <c r="X614" s="65"/>
      <c r="Y614" s="65"/>
      <c r="Z614" s="65"/>
      <c r="AA614" s="65"/>
      <c r="AB614" s="65"/>
      <c r="AC614" s="65"/>
      <c r="AD614" s="65"/>
      <c r="AE614" s="65"/>
      <c r="AF614" s="65"/>
      <c r="AG614" s="65"/>
      <c r="AH614" s="17"/>
      <c r="AI614" s="17"/>
      <c r="AJ614" s="17"/>
      <c r="AK614" s="17"/>
      <c r="AL614" s="17"/>
      <c r="AM614" s="17"/>
      <c r="AN614" s="17"/>
      <c r="AO614" s="17"/>
      <c r="AP614" s="17"/>
      <c r="AQ614" s="17"/>
      <c r="AR614" s="17"/>
      <c r="AS614" s="17"/>
      <c r="AT614" s="17"/>
      <c r="AU614" s="17"/>
      <c r="AV614" s="17"/>
      <c r="AW614" s="17"/>
      <c r="AX614" s="17"/>
      <c r="AY614" s="17"/>
      <c r="AZ614" s="17"/>
      <c r="BA614" s="17"/>
      <c r="BB614" s="17"/>
      <c r="BC614" s="17"/>
      <c r="BD614" s="17"/>
      <c r="BE614" s="17"/>
      <c r="BF614" s="17"/>
      <c r="BG614" s="17"/>
      <c r="BH614" s="17"/>
      <c r="BI614" s="17"/>
      <c r="BJ614" s="17"/>
      <c r="BK614" s="17"/>
      <c r="BL614" s="17"/>
      <c r="BM614" s="17"/>
      <c r="BN614" s="17"/>
      <c r="BO614" s="17"/>
      <c r="BP614" s="17"/>
      <c r="BQ614" s="17"/>
      <c r="BR614" s="17"/>
      <c r="BS614" s="17"/>
      <c r="BT614" s="17"/>
      <c r="BU614" s="17"/>
      <c r="BV614" s="17"/>
      <c r="BW614" s="17"/>
      <c r="BX614" s="17"/>
      <c r="BY614" s="17"/>
      <c r="BZ614" s="17"/>
      <c r="CA614" s="17"/>
      <c r="CB614" s="17"/>
      <c r="CC614" s="17"/>
      <c r="CD614" s="17"/>
      <c r="CE614" s="17"/>
      <c r="CF614" s="17"/>
      <c r="CG614" s="17"/>
      <c r="CH614" s="17"/>
      <c r="CI614" s="17"/>
      <c r="CJ614" s="17"/>
      <c r="CK614" s="17"/>
      <c r="CL614" s="17"/>
      <c r="CM614" s="17"/>
      <c r="CN614" s="17"/>
      <c r="CO614" s="17"/>
      <c r="CP614" s="17"/>
      <c r="CQ614" s="17"/>
      <c r="CR614" s="17"/>
      <c r="CS614" s="17"/>
      <c r="CT614" s="17"/>
      <c r="CU614" s="17"/>
      <c r="CV614" s="17"/>
      <c r="CW614" s="17"/>
      <c r="CX614" s="17"/>
      <c r="CY614" s="17"/>
      <c r="CZ614" s="17"/>
      <c r="DA614" s="17"/>
      <c r="DB614" s="17"/>
      <c r="DC614" s="17"/>
      <c r="DD614" s="17"/>
      <c r="DE614" s="17"/>
      <c r="DF614" s="17"/>
      <c r="DG614" s="17"/>
      <c r="DH614" s="17"/>
      <c r="DI614" s="17"/>
      <c r="DJ614" s="17"/>
      <c r="DK614" s="17"/>
      <c r="DL614" s="17"/>
      <c r="DM614" s="17"/>
      <c r="DN614" s="17"/>
      <c r="DO614" s="17"/>
      <c r="DP614" s="17"/>
      <c r="DQ614" s="17"/>
      <c r="DR614" s="17"/>
      <c r="DS614" s="17"/>
      <c r="DT614" s="17"/>
      <c r="DU614" s="17"/>
      <c r="DV614" s="17"/>
      <c r="DW614" s="17"/>
      <c r="DX614" s="17"/>
      <c r="DY614" s="17"/>
      <c r="DZ614" s="17"/>
      <c r="EA614" s="17"/>
      <c r="EB614" s="17"/>
      <c r="EC614" s="17"/>
      <c r="ED614" s="17"/>
      <c r="EE614" s="17"/>
      <c r="EF614" s="17"/>
      <c r="EG614" s="17"/>
      <c r="EH614" s="17"/>
      <c r="EI614" s="17"/>
      <c r="EJ614" s="17"/>
      <c r="EK614" s="17"/>
      <c r="EL614" s="17"/>
      <c r="EM614" s="17"/>
      <c r="EN614" s="17"/>
      <c r="EO614" s="17"/>
      <c r="EP614" s="17"/>
      <c r="EQ614" s="17"/>
      <c r="ER614" s="17"/>
      <c r="ES614" s="17"/>
      <c r="ET614" s="17"/>
      <c r="EU614" s="17"/>
      <c r="EV614" s="17"/>
      <c r="EW614" s="17"/>
      <c r="EX614" s="17"/>
      <c r="EY614" s="17"/>
      <c r="EZ614" s="17"/>
      <c r="FA614" s="17"/>
      <c r="FB614" s="17"/>
      <c r="FC614" s="17"/>
      <c r="FD614" s="17"/>
      <c r="FE614" s="17"/>
      <c r="FF614" s="17"/>
      <c r="FG614" s="17"/>
      <c r="FH614" s="17"/>
      <c r="FI614" s="17"/>
      <c r="FJ614" s="17"/>
      <c r="FK614" s="17"/>
      <c r="FL614" s="17"/>
      <c r="FM614" s="17"/>
      <c r="FN614" s="17"/>
      <c r="FO614" s="17"/>
      <c r="FP614" s="17"/>
      <c r="FQ614" s="17"/>
      <c r="FR614" s="17"/>
      <c r="FS614" s="17"/>
      <c r="FT614" s="17"/>
      <c r="FU614" s="17"/>
      <c r="FV614" s="17"/>
      <c r="FW614" s="17"/>
      <c r="FX614" s="17"/>
      <c r="FY614" s="17"/>
      <c r="FZ614" s="17"/>
      <c r="GA614" s="17"/>
      <c r="GB614" s="17"/>
      <c r="GC614" s="17"/>
      <c r="GD614" s="17"/>
      <c r="GE614" s="17"/>
      <c r="GF614" s="17"/>
      <c r="GG614" s="17"/>
      <c r="GH614" s="17"/>
      <c r="GI614" s="17"/>
      <c r="GJ614" s="17"/>
      <c r="GK614" s="17"/>
      <c r="GL614" s="17"/>
      <c r="GM614" s="17"/>
      <c r="GN614" s="17"/>
    </row>
    <row r="615" spans="1:196" s="81" customFormat="1" ht="45" x14ac:dyDescent="0.25">
      <c r="A615" s="114">
        <f>IF(F615&lt;&gt;"",1+MAX($A$7:A614),"")</f>
        <v>486</v>
      </c>
      <c r="B615" s="233"/>
      <c r="C615" s="75"/>
      <c r="D615" s="75"/>
      <c r="E615" s="98" t="s">
        <v>591</v>
      </c>
      <c r="F615" s="68">
        <v>3</v>
      </c>
      <c r="G615" s="83"/>
      <c r="H615" s="68" t="s">
        <v>35</v>
      </c>
      <c r="I615" s="69">
        <v>0</v>
      </c>
      <c r="J615" s="70">
        <f t="shared" si="250"/>
        <v>3</v>
      </c>
      <c r="K615" s="71"/>
      <c r="L615" s="71">
        <f t="shared" si="251"/>
        <v>0</v>
      </c>
      <c r="M615" s="71"/>
      <c r="N615" s="41">
        <f t="shared" si="252"/>
        <v>0</v>
      </c>
      <c r="O615" s="71"/>
      <c r="P615" s="71">
        <f t="shared" si="253"/>
        <v>0</v>
      </c>
      <c r="Q615" s="72">
        <f t="shared" si="254"/>
        <v>0</v>
      </c>
      <c r="R615" s="73"/>
      <c r="S615" s="82"/>
      <c r="T615" s="83"/>
      <c r="U615" s="83"/>
      <c r="V615" s="84"/>
      <c r="W615" s="85"/>
      <c r="X615" s="86"/>
      <c r="Y615" s="86"/>
      <c r="Z615" s="86"/>
      <c r="AA615" s="86"/>
      <c r="AB615" s="87"/>
      <c r="AC615" s="88"/>
      <c r="AD615" s="65"/>
      <c r="AE615" s="65"/>
      <c r="AF615" s="65"/>
      <c r="AG615" s="65"/>
      <c r="AH615" s="17"/>
      <c r="AI615" s="17"/>
      <c r="AJ615" s="17"/>
      <c r="AK615" s="17"/>
      <c r="AL615" s="17"/>
      <c r="AM615" s="17"/>
      <c r="AN615" s="17"/>
      <c r="AO615" s="17"/>
      <c r="AP615" s="17"/>
      <c r="AQ615" s="17"/>
      <c r="AR615" s="17"/>
      <c r="AS615" s="17"/>
      <c r="AT615" s="17"/>
      <c r="AU615" s="17"/>
      <c r="AV615" s="17"/>
      <c r="AW615" s="17"/>
      <c r="AX615" s="17"/>
      <c r="AY615" s="17"/>
      <c r="AZ615" s="17"/>
      <c r="BA615" s="17"/>
      <c r="BB615" s="17"/>
      <c r="BC615" s="17"/>
      <c r="BD615" s="17"/>
      <c r="BE615" s="17"/>
      <c r="BF615" s="17"/>
      <c r="BG615" s="17"/>
      <c r="BH615" s="17"/>
      <c r="BI615" s="17"/>
      <c r="BJ615" s="17"/>
      <c r="BK615" s="17"/>
      <c r="BL615" s="17"/>
      <c r="BM615" s="17"/>
      <c r="BN615" s="17"/>
      <c r="BO615" s="17"/>
      <c r="BP615" s="17"/>
      <c r="BQ615" s="17"/>
      <c r="BR615" s="17"/>
      <c r="BS615" s="17"/>
      <c r="BT615" s="17"/>
      <c r="BU615" s="17"/>
      <c r="BV615" s="17"/>
      <c r="BW615" s="17"/>
      <c r="BX615" s="17"/>
      <c r="BY615" s="17"/>
      <c r="BZ615" s="17"/>
      <c r="CA615" s="17"/>
      <c r="CB615" s="17"/>
      <c r="CC615" s="17"/>
      <c r="CD615" s="17"/>
      <c r="CE615" s="17"/>
      <c r="CF615" s="17"/>
      <c r="CG615" s="17"/>
      <c r="CH615" s="17"/>
      <c r="CI615" s="17"/>
      <c r="CJ615" s="17"/>
      <c r="CK615" s="17"/>
      <c r="CL615" s="17"/>
      <c r="CM615" s="17"/>
      <c r="CN615" s="17"/>
      <c r="CO615" s="17"/>
      <c r="CP615" s="17"/>
      <c r="CQ615" s="17"/>
      <c r="CR615" s="17"/>
      <c r="CS615" s="17"/>
      <c r="CT615" s="17"/>
      <c r="CU615" s="17"/>
      <c r="CV615" s="17"/>
      <c r="CW615" s="17"/>
      <c r="CX615" s="17"/>
      <c r="CY615" s="17"/>
      <c r="CZ615" s="17"/>
      <c r="DA615" s="17"/>
      <c r="DB615" s="17"/>
      <c r="DC615" s="17"/>
      <c r="DD615" s="17"/>
      <c r="DE615" s="17"/>
      <c r="DF615" s="17"/>
      <c r="DG615" s="17"/>
      <c r="DH615" s="17"/>
      <c r="DI615" s="17"/>
      <c r="DJ615" s="17"/>
      <c r="DK615" s="17"/>
      <c r="DL615" s="17"/>
      <c r="DM615" s="17"/>
      <c r="DN615" s="17"/>
      <c r="DO615" s="17"/>
      <c r="DP615" s="17"/>
      <c r="DQ615" s="17"/>
      <c r="DR615" s="17"/>
      <c r="DS615" s="17"/>
      <c r="DT615" s="17"/>
      <c r="DU615" s="17"/>
      <c r="DV615" s="17"/>
      <c r="DW615" s="17"/>
      <c r="DX615" s="17"/>
      <c r="DY615" s="17"/>
      <c r="DZ615" s="17"/>
      <c r="EA615" s="17"/>
      <c r="EB615" s="17"/>
      <c r="EC615" s="17"/>
      <c r="ED615" s="17"/>
      <c r="EE615" s="17"/>
      <c r="EF615" s="17"/>
      <c r="EG615" s="17"/>
      <c r="EH615" s="17"/>
      <c r="EI615" s="17"/>
      <c r="EJ615" s="17"/>
      <c r="EK615" s="17"/>
      <c r="EL615" s="17"/>
      <c r="EM615" s="17"/>
      <c r="EN615" s="17"/>
      <c r="EO615" s="17"/>
      <c r="EP615" s="17"/>
      <c r="EQ615" s="17"/>
      <c r="ER615" s="17"/>
      <c r="ES615" s="17"/>
      <c r="ET615" s="17"/>
      <c r="EU615" s="17"/>
      <c r="EV615" s="17"/>
      <c r="EW615" s="17"/>
      <c r="EX615" s="17"/>
      <c r="EY615" s="17"/>
      <c r="EZ615" s="17"/>
      <c r="FA615" s="17"/>
      <c r="FB615" s="17"/>
      <c r="FC615" s="17"/>
      <c r="FD615" s="17"/>
      <c r="FE615" s="17"/>
      <c r="FF615" s="17"/>
      <c r="FG615" s="17"/>
      <c r="FH615" s="17"/>
      <c r="FI615" s="17"/>
      <c r="FJ615" s="17"/>
      <c r="FK615" s="17"/>
      <c r="FL615" s="17"/>
      <c r="FM615" s="17"/>
      <c r="FN615" s="17"/>
      <c r="FO615" s="17"/>
      <c r="FP615" s="17"/>
      <c r="FQ615" s="17"/>
      <c r="FR615" s="17"/>
      <c r="FS615" s="17"/>
      <c r="FT615" s="17"/>
      <c r="FU615" s="17"/>
      <c r="FV615" s="17"/>
      <c r="FW615" s="17"/>
      <c r="FX615" s="17"/>
      <c r="FY615" s="17"/>
      <c r="FZ615" s="17"/>
      <c r="GA615" s="17"/>
      <c r="GB615" s="17"/>
      <c r="GC615" s="17"/>
      <c r="GD615" s="17"/>
      <c r="GE615" s="17"/>
      <c r="GF615" s="17"/>
      <c r="GG615" s="17"/>
      <c r="GH615" s="17"/>
      <c r="GI615" s="17"/>
      <c r="GJ615" s="17"/>
      <c r="GK615" s="17"/>
      <c r="GL615" s="17"/>
      <c r="GM615" s="17"/>
      <c r="GN615" s="17"/>
    </row>
    <row r="616" spans="1:196" s="17" customFormat="1" ht="45" x14ac:dyDescent="0.25">
      <c r="A616" s="114">
        <f>IF(F616&lt;&gt;"",1+MAX($A$7:A615),"")</f>
        <v>487</v>
      </c>
      <c r="B616" s="233"/>
      <c r="C616" s="67"/>
      <c r="D616" s="67"/>
      <c r="E616" s="98" t="s">
        <v>592</v>
      </c>
      <c r="F616" s="68">
        <v>3</v>
      </c>
      <c r="G616" s="65"/>
      <c r="H616" s="68" t="s">
        <v>35</v>
      </c>
      <c r="I616" s="69">
        <v>0</v>
      </c>
      <c r="J616" s="70">
        <f t="shared" si="250"/>
        <v>3</v>
      </c>
      <c r="K616" s="71"/>
      <c r="L616" s="71">
        <f t="shared" si="251"/>
        <v>0</v>
      </c>
      <c r="M616" s="71"/>
      <c r="N616" s="41">
        <f t="shared" si="252"/>
        <v>0</v>
      </c>
      <c r="O616" s="71"/>
      <c r="P616" s="71">
        <f t="shared" si="253"/>
        <v>0</v>
      </c>
      <c r="Q616" s="72">
        <f t="shared" si="254"/>
        <v>0</v>
      </c>
      <c r="R616" s="73"/>
      <c r="S616" s="65"/>
      <c r="T616" s="65"/>
      <c r="U616" s="65"/>
      <c r="V616" s="65"/>
      <c r="W616" s="65"/>
      <c r="X616" s="65"/>
      <c r="Y616" s="65"/>
      <c r="Z616" s="65"/>
      <c r="AA616" s="65"/>
      <c r="AB616" s="65"/>
      <c r="AC616" s="65"/>
      <c r="AD616" s="65"/>
      <c r="AE616" s="65"/>
      <c r="AF616" s="65"/>
      <c r="AG616" s="65"/>
    </row>
    <row r="617" spans="1:196" s="81" customFormat="1" ht="45" x14ac:dyDescent="0.25">
      <c r="A617" s="114">
        <f>IF(F617&lt;&gt;"",1+MAX($A$7:A616),"")</f>
        <v>488</v>
      </c>
      <c r="B617" s="233"/>
      <c r="C617" s="75"/>
      <c r="D617" s="75"/>
      <c r="E617" s="98" t="s">
        <v>593</v>
      </c>
      <c r="F617" s="68">
        <v>1</v>
      </c>
      <c r="G617" s="65"/>
      <c r="H617" s="68" t="s">
        <v>35</v>
      </c>
      <c r="I617" s="69">
        <v>0</v>
      </c>
      <c r="J617" s="70">
        <f t="shared" si="250"/>
        <v>1</v>
      </c>
      <c r="K617" s="71"/>
      <c r="L617" s="71">
        <f t="shared" si="251"/>
        <v>0</v>
      </c>
      <c r="M617" s="71"/>
      <c r="N617" s="41">
        <f t="shared" si="252"/>
        <v>0</v>
      </c>
      <c r="O617" s="71"/>
      <c r="P617" s="71">
        <f t="shared" si="253"/>
        <v>0</v>
      </c>
      <c r="Q617" s="72">
        <f t="shared" si="254"/>
        <v>0</v>
      </c>
      <c r="R617" s="73"/>
      <c r="S617" s="65"/>
      <c r="T617" s="65"/>
      <c r="U617" s="65"/>
      <c r="V617" s="65"/>
      <c r="W617" s="65"/>
      <c r="X617" s="65"/>
      <c r="Y617" s="65"/>
      <c r="Z617" s="65"/>
      <c r="AA617" s="65"/>
      <c r="AB617" s="65"/>
      <c r="AC617" s="65"/>
      <c r="AD617" s="65"/>
      <c r="AE617" s="65"/>
      <c r="AF617" s="65"/>
      <c r="AG617" s="65"/>
      <c r="AH617" s="17"/>
      <c r="AI617" s="17"/>
      <c r="AJ617" s="17"/>
      <c r="AK617" s="17"/>
      <c r="AL617" s="17"/>
      <c r="AM617" s="17"/>
      <c r="AN617" s="17"/>
      <c r="AO617" s="17"/>
      <c r="AP617" s="17"/>
      <c r="AQ617" s="17"/>
      <c r="AR617" s="17"/>
      <c r="AS617" s="17"/>
      <c r="AT617" s="17"/>
      <c r="AU617" s="17"/>
      <c r="AV617" s="17"/>
      <c r="AW617" s="17"/>
      <c r="AX617" s="17"/>
      <c r="AY617" s="17"/>
      <c r="AZ617" s="17"/>
      <c r="BA617" s="17"/>
      <c r="BB617" s="17"/>
      <c r="BC617" s="17"/>
      <c r="BD617" s="17"/>
      <c r="BE617" s="17"/>
      <c r="BF617" s="17"/>
      <c r="BG617" s="17"/>
      <c r="BH617" s="17"/>
      <c r="BI617" s="17"/>
      <c r="BJ617" s="17"/>
      <c r="BK617" s="17"/>
      <c r="BL617" s="17"/>
      <c r="BM617" s="17"/>
      <c r="BN617" s="17"/>
      <c r="BO617" s="17"/>
      <c r="BP617" s="17"/>
      <c r="BQ617" s="17"/>
      <c r="BR617" s="17"/>
      <c r="BS617" s="17"/>
      <c r="BT617" s="17"/>
      <c r="BU617" s="17"/>
      <c r="BV617" s="17"/>
      <c r="BW617" s="17"/>
      <c r="BX617" s="17"/>
      <c r="BY617" s="17"/>
      <c r="BZ617" s="17"/>
      <c r="CA617" s="17"/>
      <c r="CB617" s="17"/>
      <c r="CC617" s="17"/>
      <c r="CD617" s="17"/>
      <c r="CE617" s="17"/>
      <c r="CF617" s="17"/>
      <c r="CG617" s="17"/>
      <c r="CH617" s="17"/>
      <c r="CI617" s="17"/>
      <c r="CJ617" s="17"/>
      <c r="CK617" s="17"/>
      <c r="CL617" s="17"/>
      <c r="CM617" s="17"/>
      <c r="CN617" s="17"/>
      <c r="CO617" s="17"/>
      <c r="CP617" s="17"/>
      <c r="CQ617" s="17"/>
      <c r="CR617" s="17"/>
      <c r="CS617" s="17"/>
      <c r="CT617" s="17"/>
      <c r="CU617" s="17"/>
      <c r="CV617" s="17"/>
      <c r="CW617" s="17"/>
      <c r="CX617" s="17"/>
      <c r="CY617" s="17"/>
      <c r="CZ617" s="17"/>
      <c r="DA617" s="17"/>
      <c r="DB617" s="17"/>
      <c r="DC617" s="17"/>
      <c r="DD617" s="17"/>
      <c r="DE617" s="17"/>
      <c r="DF617" s="17"/>
      <c r="DG617" s="17"/>
      <c r="DH617" s="17"/>
      <c r="DI617" s="17"/>
      <c r="DJ617" s="17"/>
      <c r="DK617" s="17"/>
      <c r="DL617" s="17"/>
      <c r="DM617" s="17"/>
      <c r="DN617" s="17"/>
      <c r="DO617" s="17"/>
      <c r="DP617" s="17"/>
      <c r="DQ617" s="17"/>
      <c r="DR617" s="17"/>
      <c r="DS617" s="17"/>
      <c r="DT617" s="17"/>
      <c r="DU617" s="17"/>
      <c r="DV617" s="17"/>
      <c r="DW617" s="17"/>
      <c r="DX617" s="17"/>
      <c r="DY617" s="17"/>
      <c r="DZ617" s="17"/>
      <c r="EA617" s="17"/>
      <c r="EB617" s="17"/>
      <c r="EC617" s="17"/>
      <c r="ED617" s="17"/>
      <c r="EE617" s="17"/>
      <c r="EF617" s="17"/>
      <c r="EG617" s="17"/>
      <c r="EH617" s="17"/>
      <c r="EI617" s="17"/>
      <c r="EJ617" s="17"/>
      <c r="EK617" s="17"/>
      <c r="EL617" s="17"/>
      <c r="EM617" s="17"/>
      <c r="EN617" s="17"/>
      <c r="EO617" s="17"/>
      <c r="EP617" s="17"/>
      <c r="EQ617" s="17"/>
      <c r="ER617" s="17"/>
      <c r="ES617" s="17"/>
      <c r="ET617" s="17"/>
      <c r="EU617" s="17"/>
      <c r="EV617" s="17"/>
      <c r="EW617" s="17"/>
      <c r="EX617" s="17"/>
      <c r="EY617" s="17"/>
      <c r="EZ617" s="17"/>
      <c r="FA617" s="17"/>
      <c r="FB617" s="17"/>
      <c r="FC617" s="17"/>
      <c r="FD617" s="17"/>
      <c r="FE617" s="17"/>
      <c r="FF617" s="17"/>
      <c r="FG617" s="17"/>
      <c r="FH617" s="17"/>
      <c r="FI617" s="17"/>
      <c r="FJ617" s="17"/>
      <c r="FK617" s="17"/>
      <c r="FL617" s="17"/>
      <c r="FM617" s="17"/>
      <c r="FN617" s="17"/>
      <c r="FO617" s="17"/>
      <c r="FP617" s="17"/>
      <c r="FQ617" s="17"/>
      <c r="FR617" s="17"/>
      <c r="FS617" s="17"/>
      <c r="FT617" s="17"/>
      <c r="FU617" s="17"/>
      <c r="FV617" s="17"/>
      <c r="FW617" s="17"/>
      <c r="FX617" s="17"/>
      <c r="FY617" s="17"/>
      <c r="FZ617" s="17"/>
      <c r="GA617" s="17"/>
      <c r="GB617" s="17"/>
      <c r="GC617" s="17"/>
      <c r="GD617" s="17"/>
      <c r="GE617" s="17"/>
      <c r="GF617" s="17"/>
      <c r="GG617" s="17"/>
      <c r="GH617" s="17"/>
      <c r="GI617" s="17"/>
      <c r="GJ617" s="17"/>
      <c r="GK617" s="17"/>
      <c r="GL617" s="17"/>
      <c r="GM617" s="17"/>
      <c r="GN617" s="17"/>
    </row>
    <row r="618" spans="1:196" s="81" customFormat="1" ht="45" x14ac:dyDescent="0.25">
      <c r="A618" s="114">
        <f>IF(F618&lt;&gt;"",1+MAX($A$7:A617),"")</f>
        <v>489</v>
      </c>
      <c r="B618" s="233"/>
      <c r="C618" s="75"/>
      <c r="D618" s="75"/>
      <c r="E618" s="98" t="s">
        <v>594</v>
      </c>
      <c r="F618" s="68">
        <v>1</v>
      </c>
      <c r="G618" s="65"/>
      <c r="H618" s="68" t="s">
        <v>35</v>
      </c>
      <c r="I618" s="69">
        <v>0</v>
      </c>
      <c r="J618" s="70">
        <f t="shared" si="250"/>
        <v>1</v>
      </c>
      <c r="K618" s="71"/>
      <c r="L618" s="71">
        <f t="shared" si="251"/>
        <v>0</v>
      </c>
      <c r="M618" s="71"/>
      <c r="N618" s="41">
        <f t="shared" si="252"/>
        <v>0</v>
      </c>
      <c r="O618" s="71"/>
      <c r="P618" s="71">
        <f t="shared" si="253"/>
        <v>0</v>
      </c>
      <c r="Q618" s="72">
        <f t="shared" si="254"/>
        <v>0</v>
      </c>
      <c r="R618" s="73"/>
      <c r="S618" s="65"/>
      <c r="T618" s="65"/>
      <c r="U618" s="65"/>
      <c r="V618" s="65"/>
      <c r="W618" s="65"/>
      <c r="X618" s="65"/>
      <c r="Y618" s="65"/>
      <c r="Z618" s="65"/>
      <c r="AA618" s="65"/>
      <c r="AB618" s="65"/>
      <c r="AC618" s="65"/>
      <c r="AD618" s="65"/>
      <c r="AE618" s="65"/>
      <c r="AF618" s="65"/>
      <c r="AG618" s="65"/>
      <c r="AH618" s="17"/>
      <c r="AI618" s="17"/>
      <c r="AJ618" s="17"/>
      <c r="AK618" s="17"/>
      <c r="AL618" s="17"/>
      <c r="AM618" s="17"/>
      <c r="AN618" s="17"/>
      <c r="AO618" s="17"/>
      <c r="AP618" s="17"/>
      <c r="AQ618" s="17"/>
      <c r="AR618" s="17"/>
      <c r="AS618" s="17"/>
      <c r="AT618" s="17"/>
      <c r="AU618" s="17"/>
      <c r="AV618" s="17"/>
      <c r="AW618" s="17"/>
      <c r="AX618" s="17"/>
      <c r="AY618" s="17"/>
      <c r="AZ618" s="17"/>
      <c r="BA618" s="17"/>
      <c r="BB618" s="17"/>
      <c r="BC618" s="17"/>
      <c r="BD618" s="17"/>
      <c r="BE618" s="17"/>
      <c r="BF618" s="17"/>
      <c r="BG618" s="17"/>
      <c r="BH618" s="17"/>
      <c r="BI618" s="17"/>
      <c r="BJ618" s="17"/>
      <c r="BK618" s="17"/>
      <c r="BL618" s="17"/>
      <c r="BM618" s="17"/>
      <c r="BN618" s="17"/>
      <c r="BO618" s="17"/>
      <c r="BP618" s="17"/>
      <c r="BQ618" s="17"/>
      <c r="BR618" s="17"/>
      <c r="BS618" s="17"/>
      <c r="BT618" s="17"/>
      <c r="BU618" s="17"/>
      <c r="BV618" s="17"/>
      <c r="BW618" s="17"/>
      <c r="BX618" s="17"/>
      <c r="BY618" s="17"/>
      <c r="BZ618" s="17"/>
      <c r="CA618" s="17"/>
      <c r="CB618" s="17"/>
      <c r="CC618" s="17"/>
      <c r="CD618" s="17"/>
      <c r="CE618" s="17"/>
      <c r="CF618" s="17"/>
      <c r="CG618" s="17"/>
      <c r="CH618" s="17"/>
      <c r="CI618" s="17"/>
      <c r="CJ618" s="17"/>
      <c r="CK618" s="17"/>
      <c r="CL618" s="17"/>
      <c r="CM618" s="17"/>
      <c r="CN618" s="17"/>
      <c r="CO618" s="17"/>
      <c r="CP618" s="17"/>
      <c r="CQ618" s="17"/>
      <c r="CR618" s="17"/>
      <c r="CS618" s="17"/>
      <c r="CT618" s="17"/>
      <c r="CU618" s="17"/>
      <c r="CV618" s="17"/>
      <c r="CW618" s="17"/>
      <c r="CX618" s="17"/>
      <c r="CY618" s="17"/>
      <c r="CZ618" s="17"/>
      <c r="DA618" s="17"/>
      <c r="DB618" s="17"/>
      <c r="DC618" s="17"/>
      <c r="DD618" s="17"/>
      <c r="DE618" s="17"/>
      <c r="DF618" s="17"/>
      <c r="DG618" s="17"/>
      <c r="DH618" s="17"/>
      <c r="DI618" s="17"/>
      <c r="DJ618" s="17"/>
      <c r="DK618" s="17"/>
      <c r="DL618" s="17"/>
      <c r="DM618" s="17"/>
      <c r="DN618" s="17"/>
      <c r="DO618" s="17"/>
      <c r="DP618" s="17"/>
      <c r="DQ618" s="17"/>
      <c r="DR618" s="17"/>
      <c r="DS618" s="17"/>
      <c r="DT618" s="17"/>
      <c r="DU618" s="17"/>
      <c r="DV618" s="17"/>
      <c r="DW618" s="17"/>
      <c r="DX618" s="17"/>
      <c r="DY618" s="17"/>
      <c r="DZ618" s="17"/>
      <c r="EA618" s="17"/>
      <c r="EB618" s="17"/>
      <c r="EC618" s="17"/>
      <c r="ED618" s="17"/>
      <c r="EE618" s="17"/>
      <c r="EF618" s="17"/>
      <c r="EG618" s="17"/>
      <c r="EH618" s="17"/>
      <c r="EI618" s="17"/>
      <c r="EJ618" s="17"/>
      <c r="EK618" s="17"/>
      <c r="EL618" s="17"/>
      <c r="EM618" s="17"/>
      <c r="EN618" s="17"/>
      <c r="EO618" s="17"/>
      <c r="EP618" s="17"/>
      <c r="EQ618" s="17"/>
      <c r="ER618" s="17"/>
      <c r="ES618" s="17"/>
      <c r="ET618" s="17"/>
      <c r="EU618" s="17"/>
      <c r="EV618" s="17"/>
      <c r="EW618" s="17"/>
      <c r="EX618" s="17"/>
      <c r="EY618" s="17"/>
      <c r="EZ618" s="17"/>
      <c r="FA618" s="17"/>
      <c r="FB618" s="17"/>
      <c r="FC618" s="17"/>
      <c r="FD618" s="17"/>
      <c r="FE618" s="17"/>
      <c r="FF618" s="17"/>
      <c r="FG618" s="17"/>
      <c r="FH618" s="17"/>
      <c r="FI618" s="17"/>
      <c r="FJ618" s="17"/>
      <c r="FK618" s="17"/>
      <c r="FL618" s="17"/>
      <c r="FM618" s="17"/>
      <c r="FN618" s="17"/>
      <c r="FO618" s="17"/>
      <c r="FP618" s="17"/>
      <c r="FQ618" s="17"/>
      <c r="FR618" s="17"/>
      <c r="FS618" s="17"/>
      <c r="FT618" s="17"/>
      <c r="FU618" s="17"/>
      <c r="FV618" s="17"/>
      <c r="FW618" s="17"/>
      <c r="FX618" s="17"/>
      <c r="FY618" s="17"/>
      <c r="FZ618" s="17"/>
      <c r="GA618" s="17"/>
      <c r="GB618" s="17"/>
      <c r="GC618" s="17"/>
      <c r="GD618" s="17"/>
      <c r="GE618" s="17"/>
      <c r="GF618" s="17"/>
      <c r="GG618" s="17"/>
      <c r="GH618" s="17"/>
      <c r="GI618" s="17"/>
      <c r="GJ618" s="17"/>
      <c r="GK618" s="17"/>
      <c r="GL618" s="17"/>
      <c r="GM618" s="17"/>
      <c r="GN618" s="17"/>
    </row>
    <row r="619" spans="1:196" s="81" customFormat="1" ht="45" x14ac:dyDescent="0.25">
      <c r="A619" s="114">
        <f>IF(F619&lt;&gt;"",1+MAX($A$7:A618),"")</f>
        <v>490</v>
      </c>
      <c r="B619" s="234"/>
      <c r="C619" s="75"/>
      <c r="D619" s="75"/>
      <c r="E619" s="98" t="s">
        <v>595</v>
      </c>
      <c r="F619" s="68">
        <v>2</v>
      </c>
      <c r="G619" s="83"/>
      <c r="H619" s="68" t="s">
        <v>35</v>
      </c>
      <c r="I619" s="69">
        <v>0</v>
      </c>
      <c r="J619" s="70">
        <f t="shared" si="250"/>
        <v>2</v>
      </c>
      <c r="K619" s="71"/>
      <c r="L619" s="71">
        <f t="shared" si="251"/>
        <v>0</v>
      </c>
      <c r="M619" s="71"/>
      <c r="N619" s="41">
        <f t="shared" si="252"/>
        <v>0</v>
      </c>
      <c r="O619" s="71"/>
      <c r="P619" s="71">
        <f t="shared" si="253"/>
        <v>0</v>
      </c>
      <c r="Q619" s="72">
        <f t="shared" si="254"/>
        <v>0</v>
      </c>
      <c r="R619" s="73"/>
      <c r="S619" s="82"/>
      <c r="T619" s="83"/>
      <c r="U619" s="83"/>
      <c r="V619" s="84"/>
      <c r="W619" s="85"/>
      <c r="X619" s="86"/>
      <c r="Y619" s="86"/>
      <c r="Z619" s="86"/>
      <c r="AA619" s="86"/>
      <c r="AB619" s="87"/>
      <c r="AC619" s="88"/>
      <c r="AD619" s="65"/>
      <c r="AE619" s="65"/>
      <c r="AF619" s="65"/>
      <c r="AG619" s="65"/>
      <c r="AH619" s="17"/>
      <c r="AI619" s="17"/>
      <c r="AJ619" s="17"/>
      <c r="AK619" s="17"/>
      <c r="AL619" s="17"/>
      <c r="AM619" s="17"/>
      <c r="AN619" s="17"/>
      <c r="AO619" s="17"/>
      <c r="AP619" s="17"/>
      <c r="AQ619" s="17"/>
      <c r="AR619" s="17"/>
      <c r="AS619" s="17"/>
      <c r="AT619" s="17"/>
      <c r="AU619" s="17"/>
      <c r="AV619" s="17"/>
      <c r="AW619" s="17"/>
      <c r="AX619" s="17"/>
      <c r="AY619" s="17"/>
      <c r="AZ619" s="17"/>
      <c r="BA619" s="17"/>
      <c r="BB619" s="17"/>
      <c r="BC619" s="17"/>
      <c r="BD619" s="17"/>
      <c r="BE619" s="17"/>
      <c r="BF619" s="17"/>
      <c r="BG619" s="17"/>
      <c r="BH619" s="17"/>
      <c r="BI619" s="17"/>
      <c r="BJ619" s="17"/>
      <c r="BK619" s="17"/>
      <c r="BL619" s="17"/>
      <c r="BM619" s="17"/>
      <c r="BN619" s="17"/>
      <c r="BO619" s="17"/>
      <c r="BP619" s="17"/>
      <c r="BQ619" s="17"/>
      <c r="BR619" s="17"/>
      <c r="BS619" s="17"/>
      <c r="BT619" s="17"/>
      <c r="BU619" s="17"/>
      <c r="BV619" s="17"/>
      <c r="BW619" s="17"/>
      <c r="BX619" s="17"/>
      <c r="BY619" s="17"/>
      <c r="BZ619" s="17"/>
      <c r="CA619" s="17"/>
      <c r="CB619" s="17"/>
      <c r="CC619" s="17"/>
      <c r="CD619" s="17"/>
      <c r="CE619" s="17"/>
      <c r="CF619" s="17"/>
      <c r="CG619" s="17"/>
      <c r="CH619" s="17"/>
      <c r="CI619" s="17"/>
      <c r="CJ619" s="17"/>
      <c r="CK619" s="17"/>
      <c r="CL619" s="17"/>
      <c r="CM619" s="17"/>
      <c r="CN619" s="17"/>
      <c r="CO619" s="17"/>
      <c r="CP619" s="17"/>
      <c r="CQ619" s="17"/>
      <c r="CR619" s="17"/>
      <c r="CS619" s="17"/>
      <c r="CT619" s="17"/>
      <c r="CU619" s="17"/>
      <c r="CV619" s="17"/>
      <c r="CW619" s="17"/>
      <c r="CX619" s="17"/>
      <c r="CY619" s="17"/>
      <c r="CZ619" s="17"/>
      <c r="DA619" s="17"/>
      <c r="DB619" s="17"/>
      <c r="DC619" s="17"/>
      <c r="DD619" s="17"/>
      <c r="DE619" s="17"/>
      <c r="DF619" s="17"/>
      <c r="DG619" s="17"/>
      <c r="DH619" s="17"/>
      <c r="DI619" s="17"/>
      <c r="DJ619" s="17"/>
      <c r="DK619" s="17"/>
      <c r="DL619" s="17"/>
      <c r="DM619" s="17"/>
      <c r="DN619" s="17"/>
      <c r="DO619" s="17"/>
      <c r="DP619" s="17"/>
      <c r="DQ619" s="17"/>
      <c r="DR619" s="17"/>
      <c r="DS619" s="17"/>
      <c r="DT619" s="17"/>
      <c r="DU619" s="17"/>
      <c r="DV619" s="17"/>
      <c r="DW619" s="17"/>
      <c r="DX619" s="17"/>
      <c r="DY619" s="17"/>
      <c r="DZ619" s="17"/>
      <c r="EA619" s="17"/>
      <c r="EB619" s="17"/>
      <c r="EC619" s="17"/>
      <c r="ED619" s="17"/>
      <c r="EE619" s="17"/>
      <c r="EF619" s="17"/>
      <c r="EG619" s="17"/>
      <c r="EH619" s="17"/>
      <c r="EI619" s="17"/>
      <c r="EJ619" s="17"/>
      <c r="EK619" s="17"/>
      <c r="EL619" s="17"/>
      <c r="EM619" s="17"/>
      <c r="EN619" s="17"/>
      <c r="EO619" s="17"/>
      <c r="EP619" s="17"/>
      <c r="EQ619" s="17"/>
      <c r="ER619" s="17"/>
      <c r="ES619" s="17"/>
      <c r="ET619" s="17"/>
      <c r="EU619" s="17"/>
      <c r="EV619" s="17"/>
      <c r="EW619" s="17"/>
      <c r="EX619" s="17"/>
      <c r="EY619" s="17"/>
      <c r="EZ619" s="17"/>
      <c r="FA619" s="17"/>
      <c r="FB619" s="17"/>
      <c r="FC619" s="17"/>
      <c r="FD619" s="17"/>
      <c r="FE619" s="17"/>
      <c r="FF619" s="17"/>
      <c r="FG619" s="17"/>
      <c r="FH619" s="17"/>
      <c r="FI619" s="17"/>
      <c r="FJ619" s="17"/>
      <c r="FK619" s="17"/>
      <c r="FL619" s="17"/>
      <c r="FM619" s="17"/>
      <c r="FN619" s="17"/>
      <c r="FO619" s="17"/>
      <c r="FP619" s="17"/>
      <c r="FQ619" s="17"/>
      <c r="FR619" s="17"/>
      <c r="FS619" s="17"/>
      <c r="FT619" s="17"/>
      <c r="FU619" s="17"/>
      <c r="FV619" s="17"/>
      <c r="FW619" s="17"/>
      <c r="FX619" s="17"/>
      <c r="FY619" s="17"/>
      <c r="FZ619" s="17"/>
      <c r="GA619" s="17"/>
      <c r="GB619" s="17"/>
      <c r="GC619" s="17"/>
      <c r="GD619" s="17"/>
      <c r="GE619" s="17"/>
      <c r="GF619" s="17"/>
      <c r="GG619" s="17"/>
      <c r="GH619" s="17"/>
      <c r="GI619" s="17"/>
      <c r="GJ619" s="17"/>
      <c r="GK619" s="17"/>
      <c r="GL619" s="17"/>
      <c r="GM619" s="17"/>
      <c r="GN619" s="17"/>
    </row>
    <row r="620" spans="1:196" s="17" customFormat="1" x14ac:dyDescent="0.25">
      <c r="A620" s="114" t="str">
        <f>IF(F620&lt;&gt;"",1+MAX($A$7:A619),"")</f>
        <v/>
      </c>
      <c r="B620" s="66"/>
      <c r="C620" s="67"/>
      <c r="D620" s="67"/>
      <c r="E620" s="97" t="s">
        <v>469</v>
      </c>
      <c r="F620" s="68"/>
      <c r="G620" s="65"/>
      <c r="H620" s="68"/>
      <c r="I620" s="69"/>
      <c r="J620" s="70"/>
      <c r="K620" s="71"/>
      <c r="L620" s="71"/>
      <c r="M620" s="71"/>
      <c r="N620" s="41"/>
      <c r="O620" s="71"/>
      <c r="P620" s="71"/>
      <c r="Q620" s="72"/>
      <c r="R620" s="73"/>
      <c r="S620" s="65"/>
      <c r="T620" s="65"/>
      <c r="U620" s="65"/>
      <c r="V620" s="65"/>
      <c r="W620" s="65"/>
      <c r="X620" s="65"/>
      <c r="Y620" s="65"/>
      <c r="Z620" s="65"/>
      <c r="AA620" s="65"/>
      <c r="AB620" s="65"/>
      <c r="AC620" s="65"/>
      <c r="AD620" s="65"/>
      <c r="AE620" s="65"/>
      <c r="AF620" s="65"/>
      <c r="AG620" s="65"/>
    </row>
    <row r="621" spans="1:196" s="81" customFormat="1" x14ac:dyDescent="0.25">
      <c r="A621" s="114">
        <f>IF(F621&lt;&gt;"",1+MAX($A$7:A620),"")</f>
        <v>491</v>
      </c>
      <c r="B621" s="238" t="s">
        <v>645</v>
      </c>
      <c r="C621" s="75"/>
      <c r="D621" s="75"/>
      <c r="E621" s="98" t="s">
        <v>470</v>
      </c>
      <c r="F621" s="68">
        <v>10</v>
      </c>
      <c r="G621" s="65"/>
      <c r="H621" s="68" t="s">
        <v>35</v>
      </c>
      <c r="I621" s="69">
        <v>0</v>
      </c>
      <c r="J621" s="70">
        <f t="shared" si="250"/>
        <v>10</v>
      </c>
      <c r="K621" s="71"/>
      <c r="L621" s="71">
        <f t="shared" si="251"/>
        <v>0</v>
      </c>
      <c r="M621" s="71"/>
      <c r="N621" s="41">
        <f t="shared" si="252"/>
        <v>0</v>
      </c>
      <c r="O621" s="71"/>
      <c r="P621" s="71">
        <f t="shared" si="253"/>
        <v>0</v>
      </c>
      <c r="Q621" s="72">
        <f t="shared" si="254"/>
        <v>0</v>
      </c>
      <c r="R621" s="73"/>
      <c r="S621" s="65"/>
      <c r="T621" s="65"/>
      <c r="U621" s="65"/>
      <c r="V621" s="65"/>
      <c r="W621" s="65"/>
      <c r="X621" s="65"/>
      <c r="Y621" s="65"/>
      <c r="Z621" s="65"/>
      <c r="AA621" s="65"/>
      <c r="AB621" s="65"/>
      <c r="AC621" s="65"/>
      <c r="AD621" s="65"/>
      <c r="AE621" s="65"/>
      <c r="AF621" s="65"/>
      <c r="AG621" s="65"/>
      <c r="AH621" s="17"/>
      <c r="AI621" s="17"/>
      <c r="AJ621" s="17"/>
      <c r="AK621" s="17"/>
      <c r="AL621" s="17"/>
      <c r="AM621" s="17"/>
      <c r="AN621" s="17"/>
      <c r="AO621" s="17"/>
      <c r="AP621" s="17"/>
      <c r="AQ621" s="17"/>
      <c r="AR621" s="17"/>
      <c r="AS621" s="17"/>
      <c r="AT621" s="17"/>
      <c r="AU621" s="17"/>
      <c r="AV621" s="17"/>
      <c r="AW621" s="17"/>
      <c r="AX621" s="17"/>
      <c r="AY621" s="17"/>
      <c r="AZ621" s="17"/>
      <c r="BA621" s="17"/>
      <c r="BB621" s="17"/>
      <c r="BC621" s="17"/>
      <c r="BD621" s="17"/>
      <c r="BE621" s="17"/>
      <c r="BF621" s="17"/>
      <c r="BG621" s="17"/>
      <c r="BH621" s="17"/>
      <c r="BI621" s="17"/>
      <c r="BJ621" s="17"/>
      <c r="BK621" s="17"/>
      <c r="BL621" s="17"/>
      <c r="BM621" s="17"/>
      <c r="BN621" s="17"/>
      <c r="BO621" s="17"/>
      <c r="BP621" s="17"/>
      <c r="BQ621" s="17"/>
      <c r="BR621" s="17"/>
      <c r="BS621" s="17"/>
      <c r="BT621" s="17"/>
      <c r="BU621" s="17"/>
      <c r="BV621" s="17"/>
      <c r="BW621" s="17"/>
      <c r="BX621" s="17"/>
      <c r="BY621" s="17"/>
      <c r="BZ621" s="17"/>
      <c r="CA621" s="17"/>
      <c r="CB621" s="17"/>
      <c r="CC621" s="17"/>
      <c r="CD621" s="17"/>
      <c r="CE621" s="17"/>
      <c r="CF621" s="17"/>
      <c r="CG621" s="17"/>
      <c r="CH621" s="17"/>
      <c r="CI621" s="17"/>
      <c r="CJ621" s="17"/>
      <c r="CK621" s="17"/>
      <c r="CL621" s="17"/>
      <c r="CM621" s="17"/>
      <c r="CN621" s="17"/>
      <c r="CO621" s="17"/>
      <c r="CP621" s="17"/>
      <c r="CQ621" s="17"/>
      <c r="CR621" s="17"/>
      <c r="CS621" s="17"/>
      <c r="CT621" s="17"/>
      <c r="CU621" s="17"/>
      <c r="CV621" s="17"/>
      <c r="CW621" s="17"/>
      <c r="CX621" s="17"/>
      <c r="CY621" s="17"/>
      <c r="CZ621" s="17"/>
      <c r="DA621" s="17"/>
      <c r="DB621" s="17"/>
      <c r="DC621" s="17"/>
      <c r="DD621" s="17"/>
      <c r="DE621" s="17"/>
      <c r="DF621" s="17"/>
      <c r="DG621" s="17"/>
      <c r="DH621" s="17"/>
      <c r="DI621" s="17"/>
      <c r="DJ621" s="17"/>
      <c r="DK621" s="17"/>
      <c r="DL621" s="17"/>
      <c r="DM621" s="17"/>
      <c r="DN621" s="17"/>
      <c r="DO621" s="17"/>
      <c r="DP621" s="17"/>
      <c r="DQ621" s="17"/>
      <c r="DR621" s="17"/>
      <c r="DS621" s="17"/>
      <c r="DT621" s="17"/>
      <c r="DU621" s="17"/>
      <c r="DV621" s="17"/>
      <c r="DW621" s="17"/>
      <c r="DX621" s="17"/>
      <c r="DY621" s="17"/>
      <c r="DZ621" s="17"/>
      <c r="EA621" s="17"/>
      <c r="EB621" s="17"/>
      <c r="EC621" s="17"/>
      <c r="ED621" s="17"/>
      <c r="EE621" s="17"/>
      <c r="EF621" s="17"/>
      <c r="EG621" s="17"/>
      <c r="EH621" s="17"/>
      <c r="EI621" s="17"/>
      <c r="EJ621" s="17"/>
      <c r="EK621" s="17"/>
      <c r="EL621" s="17"/>
      <c r="EM621" s="17"/>
      <c r="EN621" s="17"/>
      <c r="EO621" s="17"/>
      <c r="EP621" s="17"/>
      <c r="EQ621" s="17"/>
      <c r="ER621" s="17"/>
      <c r="ES621" s="17"/>
      <c r="ET621" s="17"/>
      <c r="EU621" s="17"/>
      <c r="EV621" s="17"/>
      <c r="EW621" s="17"/>
      <c r="EX621" s="17"/>
      <c r="EY621" s="17"/>
      <c r="EZ621" s="17"/>
      <c r="FA621" s="17"/>
      <c r="FB621" s="17"/>
      <c r="FC621" s="17"/>
      <c r="FD621" s="17"/>
      <c r="FE621" s="17"/>
      <c r="FF621" s="17"/>
      <c r="FG621" s="17"/>
      <c r="FH621" s="17"/>
      <c r="FI621" s="17"/>
      <c r="FJ621" s="17"/>
      <c r="FK621" s="17"/>
      <c r="FL621" s="17"/>
      <c r="FM621" s="17"/>
      <c r="FN621" s="17"/>
      <c r="FO621" s="17"/>
      <c r="FP621" s="17"/>
      <c r="FQ621" s="17"/>
      <c r="FR621" s="17"/>
      <c r="FS621" s="17"/>
      <c r="FT621" s="17"/>
      <c r="FU621" s="17"/>
      <c r="FV621" s="17"/>
      <c r="FW621" s="17"/>
      <c r="FX621" s="17"/>
      <c r="FY621" s="17"/>
      <c r="FZ621" s="17"/>
      <c r="GA621" s="17"/>
      <c r="GB621" s="17"/>
      <c r="GC621" s="17"/>
      <c r="GD621" s="17"/>
      <c r="GE621" s="17"/>
      <c r="GF621" s="17"/>
      <c r="GG621" s="17"/>
      <c r="GH621" s="17"/>
      <c r="GI621" s="17"/>
      <c r="GJ621" s="17"/>
      <c r="GK621" s="17"/>
      <c r="GL621" s="17"/>
      <c r="GM621" s="17"/>
      <c r="GN621" s="17"/>
    </row>
    <row r="622" spans="1:196" s="81" customFormat="1" x14ac:dyDescent="0.25">
      <c r="A622" s="114">
        <f>IF(F622&lt;&gt;"",1+MAX($A$7:A621),"")</f>
        <v>492</v>
      </c>
      <c r="B622" s="239"/>
      <c r="C622" s="75"/>
      <c r="D622" s="75"/>
      <c r="E622" s="98" t="s">
        <v>596</v>
      </c>
      <c r="F622" s="68">
        <v>2</v>
      </c>
      <c r="G622" s="65"/>
      <c r="H622" s="68" t="s">
        <v>35</v>
      </c>
      <c r="I622" s="69">
        <v>0</v>
      </c>
      <c r="J622" s="70">
        <f t="shared" si="250"/>
        <v>2</v>
      </c>
      <c r="K622" s="71"/>
      <c r="L622" s="71">
        <f t="shared" si="251"/>
        <v>0</v>
      </c>
      <c r="M622" s="71"/>
      <c r="N622" s="41">
        <f t="shared" si="252"/>
        <v>0</v>
      </c>
      <c r="O622" s="71"/>
      <c r="P622" s="71">
        <f t="shared" si="253"/>
        <v>0</v>
      </c>
      <c r="Q622" s="72">
        <f t="shared" si="254"/>
        <v>0</v>
      </c>
      <c r="R622" s="73"/>
      <c r="S622" s="65"/>
      <c r="T622" s="65"/>
      <c r="U622" s="65"/>
      <c r="V622" s="65"/>
      <c r="W622" s="65"/>
      <c r="X622" s="65"/>
      <c r="Y622" s="65"/>
      <c r="Z622" s="65"/>
      <c r="AA622" s="65"/>
      <c r="AB622" s="65"/>
      <c r="AC622" s="65"/>
      <c r="AD622" s="65"/>
      <c r="AE622" s="65"/>
      <c r="AF622" s="65"/>
      <c r="AG622" s="65"/>
      <c r="AH622" s="17"/>
      <c r="AI622" s="17"/>
      <c r="AJ622" s="17"/>
      <c r="AK622" s="17"/>
      <c r="AL622" s="17"/>
      <c r="AM622" s="17"/>
      <c r="AN622" s="17"/>
      <c r="AO622" s="17"/>
      <c r="AP622" s="17"/>
      <c r="AQ622" s="17"/>
      <c r="AR622" s="17"/>
      <c r="AS622" s="17"/>
      <c r="AT622" s="17"/>
      <c r="AU622" s="17"/>
      <c r="AV622" s="17"/>
      <c r="AW622" s="17"/>
      <c r="AX622" s="17"/>
      <c r="AY622" s="17"/>
      <c r="AZ622" s="17"/>
      <c r="BA622" s="17"/>
      <c r="BB622" s="17"/>
      <c r="BC622" s="17"/>
      <c r="BD622" s="17"/>
      <c r="BE622" s="17"/>
      <c r="BF622" s="17"/>
      <c r="BG622" s="17"/>
      <c r="BH622" s="17"/>
      <c r="BI622" s="17"/>
      <c r="BJ622" s="17"/>
      <c r="BK622" s="17"/>
      <c r="BL622" s="17"/>
      <c r="BM622" s="17"/>
      <c r="BN622" s="17"/>
      <c r="BO622" s="17"/>
      <c r="BP622" s="17"/>
      <c r="BQ622" s="17"/>
      <c r="BR622" s="17"/>
      <c r="BS622" s="17"/>
      <c r="BT622" s="17"/>
      <c r="BU622" s="17"/>
      <c r="BV622" s="17"/>
      <c r="BW622" s="17"/>
      <c r="BX622" s="17"/>
      <c r="BY622" s="17"/>
      <c r="BZ622" s="17"/>
      <c r="CA622" s="17"/>
      <c r="CB622" s="17"/>
      <c r="CC622" s="17"/>
      <c r="CD622" s="17"/>
      <c r="CE622" s="17"/>
      <c r="CF622" s="17"/>
      <c r="CG622" s="17"/>
      <c r="CH622" s="17"/>
      <c r="CI622" s="17"/>
      <c r="CJ622" s="17"/>
      <c r="CK622" s="17"/>
      <c r="CL622" s="17"/>
      <c r="CM622" s="17"/>
      <c r="CN622" s="17"/>
      <c r="CO622" s="17"/>
      <c r="CP622" s="17"/>
      <c r="CQ622" s="17"/>
      <c r="CR622" s="17"/>
      <c r="CS622" s="17"/>
      <c r="CT622" s="17"/>
      <c r="CU622" s="17"/>
      <c r="CV622" s="17"/>
      <c r="CW622" s="17"/>
      <c r="CX622" s="17"/>
      <c r="CY622" s="17"/>
      <c r="CZ622" s="17"/>
      <c r="DA622" s="17"/>
      <c r="DB622" s="17"/>
      <c r="DC622" s="17"/>
      <c r="DD622" s="17"/>
      <c r="DE622" s="17"/>
      <c r="DF622" s="17"/>
      <c r="DG622" s="17"/>
      <c r="DH622" s="17"/>
      <c r="DI622" s="17"/>
      <c r="DJ622" s="17"/>
      <c r="DK622" s="17"/>
      <c r="DL622" s="17"/>
      <c r="DM622" s="17"/>
      <c r="DN622" s="17"/>
      <c r="DO622" s="17"/>
      <c r="DP622" s="17"/>
      <c r="DQ622" s="17"/>
      <c r="DR622" s="17"/>
      <c r="DS622" s="17"/>
      <c r="DT622" s="17"/>
      <c r="DU622" s="17"/>
      <c r="DV622" s="17"/>
      <c r="DW622" s="17"/>
      <c r="DX622" s="17"/>
      <c r="DY622" s="17"/>
      <c r="DZ622" s="17"/>
      <c r="EA622" s="17"/>
      <c r="EB622" s="17"/>
      <c r="EC622" s="17"/>
      <c r="ED622" s="17"/>
      <c r="EE622" s="17"/>
      <c r="EF622" s="17"/>
      <c r="EG622" s="17"/>
      <c r="EH622" s="17"/>
      <c r="EI622" s="17"/>
      <c r="EJ622" s="17"/>
      <c r="EK622" s="17"/>
      <c r="EL622" s="17"/>
      <c r="EM622" s="17"/>
      <c r="EN622" s="17"/>
      <c r="EO622" s="17"/>
      <c r="EP622" s="17"/>
      <c r="EQ622" s="17"/>
      <c r="ER622" s="17"/>
      <c r="ES622" s="17"/>
      <c r="ET622" s="17"/>
      <c r="EU622" s="17"/>
      <c r="EV622" s="17"/>
      <c r="EW622" s="17"/>
      <c r="EX622" s="17"/>
      <c r="EY622" s="17"/>
      <c r="EZ622" s="17"/>
      <c r="FA622" s="17"/>
      <c r="FB622" s="17"/>
      <c r="FC622" s="17"/>
      <c r="FD622" s="17"/>
      <c r="FE622" s="17"/>
      <c r="FF622" s="17"/>
      <c r="FG622" s="17"/>
      <c r="FH622" s="17"/>
      <c r="FI622" s="17"/>
      <c r="FJ622" s="17"/>
      <c r="FK622" s="17"/>
      <c r="FL622" s="17"/>
      <c r="FM622" s="17"/>
      <c r="FN622" s="17"/>
      <c r="FO622" s="17"/>
      <c r="FP622" s="17"/>
      <c r="FQ622" s="17"/>
      <c r="FR622" s="17"/>
      <c r="FS622" s="17"/>
      <c r="FT622" s="17"/>
      <c r="FU622" s="17"/>
      <c r="FV622" s="17"/>
      <c r="FW622" s="17"/>
      <c r="FX622" s="17"/>
      <c r="FY622" s="17"/>
      <c r="FZ622" s="17"/>
      <c r="GA622" s="17"/>
      <c r="GB622" s="17"/>
      <c r="GC622" s="17"/>
      <c r="GD622" s="17"/>
      <c r="GE622" s="17"/>
      <c r="GF622" s="17"/>
      <c r="GG622" s="17"/>
      <c r="GH622" s="17"/>
      <c r="GI622" s="17"/>
      <c r="GJ622" s="17"/>
      <c r="GK622" s="17"/>
      <c r="GL622" s="17"/>
      <c r="GM622" s="17"/>
      <c r="GN622" s="17"/>
    </row>
    <row r="623" spans="1:196" s="81" customFormat="1" x14ac:dyDescent="0.25">
      <c r="A623" s="114">
        <f>IF(F623&lt;&gt;"",1+MAX($A$7:A622),"")</f>
        <v>493</v>
      </c>
      <c r="B623" s="239"/>
      <c r="C623" s="75"/>
      <c r="D623" s="75"/>
      <c r="E623" s="98" t="s">
        <v>597</v>
      </c>
      <c r="F623" s="68">
        <v>1</v>
      </c>
      <c r="G623" s="83"/>
      <c r="H623" s="68" t="s">
        <v>35</v>
      </c>
      <c r="I623" s="69">
        <v>0</v>
      </c>
      <c r="J623" s="70">
        <f t="shared" si="250"/>
        <v>1</v>
      </c>
      <c r="K623" s="71"/>
      <c r="L623" s="71">
        <f t="shared" si="251"/>
        <v>0</v>
      </c>
      <c r="M623" s="71"/>
      <c r="N623" s="41">
        <f t="shared" si="252"/>
        <v>0</v>
      </c>
      <c r="O623" s="71"/>
      <c r="P623" s="71">
        <f t="shared" si="253"/>
        <v>0</v>
      </c>
      <c r="Q623" s="72">
        <f t="shared" si="254"/>
        <v>0</v>
      </c>
      <c r="R623" s="73"/>
      <c r="S623" s="82"/>
      <c r="T623" s="83"/>
      <c r="U623" s="83"/>
      <c r="V623" s="84"/>
      <c r="W623" s="85"/>
      <c r="X623" s="86"/>
      <c r="Y623" s="86"/>
      <c r="Z623" s="86"/>
      <c r="AA623" s="86"/>
      <c r="AB623" s="87"/>
      <c r="AC623" s="88"/>
      <c r="AD623" s="65"/>
      <c r="AE623" s="65"/>
      <c r="AF623" s="65"/>
      <c r="AG623" s="65"/>
      <c r="AH623" s="17"/>
      <c r="AI623" s="17"/>
      <c r="AJ623" s="17"/>
      <c r="AK623" s="17"/>
      <c r="AL623" s="17"/>
      <c r="AM623" s="17"/>
      <c r="AN623" s="17"/>
      <c r="AO623" s="17"/>
      <c r="AP623" s="17"/>
      <c r="AQ623" s="17"/>
      <c r="AR623" s="17"/>
      <c r="AS623" s="17"/>
      <c r="AT623" s="17"/>
      <c r="AU623" s="17"/>
      <c r="AV623" s="17"/>
      <c r="AW623" s="17"/>
      <c r="AX623" s="17"/>
      <c r="AY623" s="17"/>
      <c r="AZ623" s="17"/>
      <c r="BA623" s="17"/>
      <c r="BB623" s="17"/>
      <c r="BC623" s="17"/>
      <c r="BD623" s="17"/>
      <c r="BE623" s="17"/>
      <c r="BF623" s="17"/>
      <c r="BG623" s="17"/>
      <c r="BH623" s="17"/>
      <c r="BI623" s="17"/>
      <c r="BJ623" s="17"/>
      <c r="BK623" s="17"/>
      <c r="BL623" s="17"/>
      <c r="BM623" s="17"/>
      <c r="BN623" s="17"/>
      <c r="BO623" s="17"/>
      <c r="BP623" s="17"/>
      <c r="BQ623" s="17"/>
      <c r="BR623" s="17"/>
      <c r="BS623" s="17"/>
      <c r="BT623" s="17"/>
      <c r="BU623" s="17"/>
      <c r="BV623" s="17"/>
      <c r="BW623" s="17"/>
      <c r="BX623" s="17"/>
      <c r="BY623" s="17"/>
      <c r="BZ623" s="17"/>
      <c r="CA623" s="17"/>
      <c r="CB623" s="17"/>
      <c r="CC623" s="17"/>
      <c r="CD623" s="17"/>
      <c r="CE623" s="17"/>
      <c r="CF623" s="17"/>
      <c r="CG623" s="17"/>
      <c r="CH623" s="17"/>
      <c r="CI623" s="17"/>
      <c r="CJ623" s="17"/>
      <c r="CK623" s="17"/>
      <c r="CL623" s="17"/>
      <c r="CM623" s="17"/>
      <c r="CN623" s="17"/>
      <c r="CO623" s="17"/>
      <c r="CP623" s="17"/>
      <c r="CQ623" s="17"/>
      <c r="CR623" s="17"/>
      <c r="CS623" s="17"/>
      <c r="CT623" s="17"/>
      <c r="CU623" s="17"/>
      <c r="CV623" s="17"/>
      <c r="CW623" s="17"/>
      <c r="CX623" s="17"/>
      <c r="CY623" s="17"/>
      <c r="CZ623" s="17"/>
      <c r="DA623" s="17"/>
      <c r="DB623" s="17"/>
      <c r="DC623" s="17"/>
      <c r="DD623" s="17"/>
      <c r="DE623" s="17"/>
      <c r="DF623" s="17"/>
      <c r="DG623" s="17"/>
      <c r="DH623" s="17"/>
      <c r="DI623" s="17"/>
      <c r="DJ623" s="17"/>
      <c r="DK623" s="17"/>
      <c r="DL623" s="17"/>
      <c r="DM623" s="17"/>
      <c r="DN623" s="17"/>
      <c r="DO623" s="17"/>
      <c r="DP623" s="17"/>
      <c r="DQ623" s="17"/>
      <c r="DR623" s="17"/>
      <c r="DS623" s="17"/>
      <c r="DT623" s="17"/>
      <c r="DU623" s="17"/>
      <c r="DV623" s="17"/>
      <c r="DW623" s="17"/>
      <c r="DX623" s="17"/>
      <c r="DY623" s="17"/>
      <c r="DZ623" s="17"/>
      <c r="EA623" s="17"/>
      <c r="EB623" s="17"/>
      <c r="EC623" s="17"/>
      <c r="ED623" s="17"/>
      <c r="EE623" s="17"/>
      <c r="EF623" s="17"/>
      <c r="EG623" s="17"/>
      <c r="EH623" s="17"/>
      <c r="EI623" s="17"/>
      <c r="EJ623" s="17"/>
      <c r="EK623" s="17"/>
      <c r="EL623" s="17"/>
      <c r="EM623" s="17"/>
      <c r="EN623" s="17"/>
      <c r="EO623" s="17"/>
      <c r="EP623" s="17"/>
      <c r="EQ623" s="17"/>
      <c r="ER623" s="17"/>
      <c r="ES623" s="17"/>
      <c r="ET623" s="17"/>
      <c r="EU623" s="17"/>
      <c r="EV623" s="17"/>
      <c r="EW623" s="17"/>
      <c r="EX623" s="17"/>
      <c r="EY623" s="17"/>
      <c r="EZ623" s="17"/>
      <c r="FA623" s="17"/>
      <c r="FB623" s="17"/>
      <c r="FC623" s="17"/>
      <c r="FD623" s="17"/>
      <c r="FE623" s="17"/>
      <c r="FF623" s="17"/>
      <c r="FG623" s="17"/>
      <c r="FH623" s="17"/>
      <c r="FI623" s="17"/>
      <c r="FJ623" s="17"/>
      <c r="FK623" s="17"/>
      <c r="FL623" s="17"/>
      <c r="FM623" s="17"/>
      <c r="FN623" s="17"/>
      <c r="FO623" s="17"/>
      <c r="FP623" s="17"/>
      <c r="FQ623" s="17"/>
      <c r="FR623" s="17"/>
      <c r="FS623" s="17"/>
      <c r="FT623" s="17"/>
      <c r="FU623" s="17"/>
      <c r="FV623" s="17"/>
      <c r="FW623" s="17"/>
      <c r="FX623" s="17"/>
      <c r="FY623" s="17"/>
      <c r="FZ623" s="17"/>
      <c r="GA623" s="17"/>
      <c r="GB623" s="17"/>
      <c r="GC623" s="17"/>
      <c r="GD623" s="17"/>
      <c r="GE623" s="17"/>
      <c r="GF623" s="17"/>
      <c r="GG623" s="17"/>
      <c r="GH623" s="17"/>
      <c r="GI623" s="17"/>
      <c r="GJ623" s="17"/>
      <c r="GK623" s="17"/>
      <c r="GL623" s="17"/>
      <c r="GM623" s="17"/>
      <c r="GN623" s="17"/>
    </row>
    <row r="624" spans="1:196" s="17" customFormat="1" x14ac:dyDescent="0.25">
      <c r="A624" s="114">
        <f>IF(F624&lt;&gt;"",1+MAX($A$7:A623),"")</f>
        <v>494</v>
      </c>
      <c r="B624" s="240"/>
      <c r="C624" s="67"/>
      <c r="D624" s="67"/>
      <c r="E624" s="98" t="s">
        <v>547</v>
      </c>
      <c r="F624" s="68">
        <v>1</v>
      </c>
      <c r="G624" s="65"/>
      <c r="H624" s="68" t="s">
        <v>35</v>
      </c>
      <c r="I624" s="69">
        <v>0</v>
      </c>
      <c r="J624" s="70">
        <f t="shared" si="250"/>
        <v>1</v>
      </c>
      <c r="K624" s="71"/>
      <c r="L624" s="71">
        <f t="shared" si="251"/>
        <v>0</v>
      </c>
      <c r="M624" s="71"/>
      <c r="N624" s="41">
        <f t="shared" si="252"/>
        <v>0</v>
      </c>
      <c r="O624" s="71"/>
      <c r="P624" s="71">
        <f t="shared" si="253"/>
        <v>0</v>
      </c>
      <c r="Q624" s="72">
        <f t="shared" si="254"/>
        <v>0</v>
      </c>
      <c r="R624" s="73"/>
      <c r="S624" s="65"/>
      <c r="T624" s="65"/>
      <c r="U624" s="65"/>
      <c r="V624" s="65"/>
      <c r="W624" s="65"/>
      <c r="X624" s="65"/>
      <c r="Y624" s="65"/>
      <c r="Z624" s="65"/>
      <c r="AA624" s="65"/>
      <c r="AB624" s="65"/>
      <c r="AC624" s="65"/>
      <c r="AD624" s="65"/>
      <c r="AE624" s="65"/>
      <c r="AF624" s="65"/>
      <c r="AG624" s="65"/>
    </row>
    <row r="625" spans="1:196" s="81" customFormat="1" x14ac:dyDescent="0.25">
      <c r="A625" s="114" t="str">
        <f>IF(F625&lt;&gt;"",1+MAX($A$7:A624),"")</f>
        <v/>
      </c>
      <c r="B625" s="177"/>
      <c r="C625" s="75"/>
      <c r="D625" s="67" t="s">
        <v>162</v>
      </c>
      <c r="E625" s="132" t="s">
        <v>161</v>
      </c>
      <c r="F625" s="68"/>
      <c r="G625" s="83"/>
      <c r="H625" s="68"/>
      <c r="I625" s="69"/>
      <c r="J625" s="70"/>
      <c r="K625" s="71"/>
      <c r="L625" s="71"/>
      <c r="M625" s="71"/>
      <c r="N625" s="41"/>
      <c r="O625" s="71"/>
      <c r="P625" s="71"/>
      <c r="Q625" s="72"/>
      <c r="R625" s="73"/>
      <c r="S625" s="82"/>
      <c r="T625" s="83"/>
      <c r="U625" s="83"/>
      <c r="V625" s="84"/>
      <c r="W625" s="85"/>
      <c r="X625" s="86"/>
      <c r="Y625" s="86"/>
      <c r="Z625" s="86"/>
      <c r="AA625" s="86"/>
      <c r="AB625" s="87"/>
      <c r="AC625" s="131"/>
      <c r="AD625" s="65"/>
      <c r="AE625" s="65"/>
      <c r="AF625" s="65"/>
      <c r="AG625" s="65"/>
      <c r="AH625" s="17"/>
      <c r="AI625" s="17"/>
      <c r="AJ625" s="17"/>
      <c r="AK625" s="17"/>
      <c r="AL625" s="17"/>
      <c r="AM625" s="17"/>
      <c r="AN625" s="17"/>
      <c r="AO625" s="17"/>
      <c r="AP625" s="17"/>
      <c r="AQ625" s="17"/>
      <c r="AR625" s="17"/>
      <c r="AS625" s="17"/>
      <c r="AT625" s="17"/>
      <c r="AU625" s="17"/>
      <c r="AV625" s="17"/>
      <c r="AW625" s="17"/>
      <c r="AX625" s="17"/>
      <c r="AY625" s="17"/>
      <c r="AZ625" s="17"/>
      <c r="BA625" s="17"/>
      <c r="BB625" s="17"/>
      <c r="BC625" s="17"/>
      <c r="BD625" s="17"/>
      <c r="BE625" s="17"/>
      <c r="BF625" s="17"/>
      <c r="BG625" s="17"/>
      <c r="BH625" s="17"/>
      <c r="BI625" s="17"/>
      <c r="BJ625" s="17"/>
      <c r="BK625" s="17"/>
      <c r="BL625" s="17"/>
      <c r="BM625" s="17"/>
      <c r="BN625" s="17"/>
      <c r="BO625" s="17"/>
      <c r="BP625" s="17"/>
      <c r="BQ625" s="17"/>
      <c r="BR625" s="17"/>
      <c r="BS625" s="17"/>
      <c r="BT625" s="17"/>
      <c r="BU625" s="17"/>
      <c r="BV625" s="17"/>
      <c r="BW625" s="17"/>
      <c r="BX625" s="17"/>
      <c r="BY625" s="17"/>
      <c r="BZ625" s="17"/>
      <c r="CA625" s="17"/>
      <c r="CB625" s="17"/>
      <c r="CC625" s="17"/>
      <c r="CD625" s="17"/>
      <c r="CE625" s="17"/>
      <c r="CF625" s="17"/>
      <c r="CG625" s="17"/>
      <c r="CH625" s="17"/>
      <c r="CI625" s="17"/>
      <c r="CJ625" s="17"/>
      <c r="CK625" s="17"/>
      <c r="CL625" s="17"/>
      <c r="CM625" s="17"/>
      <c r="CN625" s="17"/>
      <c r="CO625" s="17"/>
      <c r="CP625" s="17"/>
      <c r="CQ625" s="17"/>
      <c r="CR625" s="17"/>
      <c r="CS625" s="17"/>
      <c r="CT625" s="17"/>
      <c r="CU625" s="17"/>
      <c r="CV625" s="17"/>
      <c r="CW625" s="17"/>
      <c r="CX625" s="17"/>
      <c r="CY625" s="17"/>
      <c r="CZ625" s="17"/>
      <c r="DA625" s="17"/>
      <c r="DB625" s="17"/>
      <c r="DC625" s="17"/>
      <c r="DD625" s="17"/>
      <c r="DE625" s="17"/>
      <c r="DF625" s="17"/>
      <c r="DG625" s="17"/>
      <c r="DH625" s="17"/>
      <c r="DI625" s="17"/>
      <c r="DJ625" s="17"/>
      <c r="DK625" s="17"/>
      <c r="DL625" s="17"/>
      <c r="DM625" s="17"/>
      <c r="DN625" s="17"/>
      <c r="DO625" s="17"/>
      <c r="DP625" s="17"/>
      <c r="DQ625" s="17"/>
      <c r="DR625" s="17"/>
      <c r="DS625" s="17"/>
      <c r="DT625" s="17"/>
      <c r="DU625" s="17"/>
      <c r="DV625" s="17"/>
      <c r="DW625" s="17"/>
      <c r="DX625" s="17"/>
      <c r="DY625" s="17"/>
      <c r="DZ625" s="17"/>
      <c r="EA625" s="17"/>
      <c r="EB625" s="17"/>
      <c r="EC625" s="17"/>
      <c r="ED625" s="17"/>
      <c r="EE625" s="17"/>
      <c r="EF625" s="17"/>
      <c r="EG625" s="17"/>
      <c r="EH625" s="17"/>
      <c r="EI625" s="17"/>
      <c r="EJ625" s="17"/>
      <c r="EK625" s="17"/>
      <c r="EL625" s="17"/>
      <c r="EM625" s="17"/>
      <c r="EN625" s="17"/>
      <c r="EO625" s="17"/>
      <c r="EP625" s="17"/>
      <c r="EQ625" s="17"/>
      <c r="ER625" s="17"/>
      <c r="ES625" s="17"/>
      <c r="ET625" s="17"/>
      <c r="EU625" s="17"/>
      <c r="EV625" s="17"/>
      <c r="EW625" s="17"/>
      <c r="EX625" s="17"/>
      <c r="EY625" s="17"/>
      <c r="EZ625" s="17"/>
      <c r="FA625" s="17"/>
      <c r="FB625" s="17"/>
      <c r="FC625" s="17"/>
      <c r="FD625" s="17"/>
      <c r="FE625" s="17"/>
      <c r="FF625" s="17"/>
      <c r="FG625" s="17"/>
      <c r="FH625" s="17"/>
      <c r="FI625" s="17"/>
      <c r="FJ625" s="17"/>
      <c r="FK625" s="17"/>
      <c r="FL625" s="17"/>
      <c r="FM625" s="17"/>
      <c r="FN625" s="17"/>
      <c r="FO625" s="17"/>
      <c r="FP625" s="17"/>
      <c r="FQ625" s="17"/>
      <c r="FR625" s="17"/>
      <c r="FS625" s="17"/>
      <c r="FT625" s="17"/>
      <c r="FU625" s="17"/>
      <c r="FV625" s="17"/>
      <c r="FW625" s="17"/>
      <c r="FX625" s="17"/>
      <c r="FY625" s="17"/>
      <c r="FZ625" s="17"/>
      <c r="GA625" s="17"/>
      <c r="GB625" s="17"/>
      <c r="GC625" s="17"/>
      <c r="GD625" s="17"/>
      <c r="GE625" s="17"/>
      <c r="GF625" s="17"/>
      <c r="GG625" s="17"/>
      <c r="GH625" s="17"/>
      <c r="GI625" s="17"/>
      <c r="GJ625" s="17"/>
      <c r="GK625" s="17"/>
      <c r="GL625" s="17"/>
      <c r="GM625" s="17"/>
      <c r="GN625" s="17"/>
    </row>
    <row r="626" spans="1:196" s="81" customFormat="1" x14ac:dyDescent="0.25">
      <c r="A626" s="114" t="str">
        <f>IF(F626&lt;&gt;"",1+MAX($A$7:A625),"")</f>
        <v/>
      </c>
      <c r="B626" s="177"/>
      <c r="C626" s="75"/>
      <c r="D626" s="75"/>
      <c r="E626" s="97" t="s">
        <v>239</v>
      </c>
      <c r="F626" s="68"/>
      <c r="G626" s="65"/>
      <c r="H626" s="68"/>
      <c r="I626" s="69"/>
      <c r="J626" s="70"/>
      <c r="K626" s="71"/>
      <c r="L626" s="71"/>
      <c r="M626" s="71"/>
      <c r="N626" s="41"/>
      <c r="O626" s="71"/>
      <c r="P626" s="71"/>
      <c r="Q626" s="72"/>
      <c r="R626" s="73"/>
      <c r="S626" s="65"/>
      <c r="T626" s="65"/>
      <c r="U626" s="65"/>
      <c r="V626" s="65"/>
      <c r="W626" s="65"/>
      <c r="X626" s="65"/>
      <c r="Y626" s="65"/>
      <c r="Z626" s="65"/>
      <c r="AA626" s="65"/>
      <c r="AB626" s="65"/>
      <c r="AC626" s="65"/>
      <c r="AD626" s="65"/>
      <c r="AE626" s="65"/>
      <c r="AF626" s="65"/>
      <c r="AG626" s="65"/>
      <c r="AH626" s="17"/>
      <c r="AI626" s="17"/>
      <c r="AJ626" s="17"/>
      <c r="AK626" s="17"/>
      <c r="AL626" s="17"/>
      <c r="AM626" s="17"/>
      <c r="AN626" s="17"/>
      <c r="AO626" s="17"/>
      <c r="AP626" s="17"/>
      <c r="AQ626" s="17"/>
      <c r="AR626" s="17"/>
      <c r="AS626" s="17"/>
      <c r="AT626" s="17"/>
      <c r="AU626" s="17"/>
      <c r="AV626" s="17"/>
      <c r="AW626" s="17"/>
      <c r="AX626" s="17"/>
      <c r="AY626" s="17"/>
      <c r="AZ626" s="17"/>
      <c r="BA626" s="17"/>
      <c r="BB626" s="17"/>
      <c r="BC626" s="17"/>
      <c r="BD626" s="17"/>
      <c r="BE626" s="17"/>
      <c r="BF626" s="17"/>
      <c r="BG626" s="17"/>
      <c r="BH626" s="17"/>
      <c r="BI626" s="17"/>
      <c r="BJ626" s="17"/>
      <c r="BK626" s="17"/>
      <c r="BL626" s="17"/>
      <c r="BM626" s="17"/>
      <c r="BN626" s="17"/>
      <c r="BO626" s="17"/>
      <c r="BP626" s="17"/>
      <c r="BQ626" s="17"/>
      <c r="BR626" s="17"/>
      <c r="BS626" s="17"/>
      <c r="BT626" s="17"/>
      <c r="BU626" s="17"/>
      <c r="BV626" s="17"/>
      <c r="BW626" s="17"/>
      <c r="BX626" s="17"/>
      <c r="BY626" s="17"/>
      <c r="BZ626" s="17"/>
      <c r="CA626" s="17"/>
      <c r="CB626" s="17"/>
      <c r="CC626" s="17"/>
      <c r="CD626" s="17"/>
      <c r="CE626" s="17"/>
      <c r="CF626" s="17"/>
      <c r="CG626" s="17"/>
      <c r="CH626" s="17"/>
      <c r="CI626" s="17"/>
      <c r="CJ626" s="17"/>
      <c r="CK626" s="17"/>
      <c r="CL626" s="17"/>
      <c r="CM626" s="17"/>
      <c r="CN626" s="17"/>
      <c r="CO626" s="17"/>
      <c r="CP626" s="17"/>
      <c r="CQ626" s="17"/>
      <c r="CR626" s="17"/>
      <c r="CS626" s="17"/>
      <c r="CT626" s="17"/>
      <c r="CU626" s="17"/>
      <c r="CV626" s="17"/>
      <c r="CW626" s="17"/>
      <c r="CX626" s="17"/>
      <c r="CY626" s="17"/>
      <c r="CZ626" s="17"/>
      <c r="DA626" s="17"/>
      <c r="DB626" s="17"/>
      <c r="DC626" s="17"/>
      <c r="DD626" s="17"/>
      <c r="DE626" s="17"/>
      <c r="DF626" s="17"/>
      <c r="DG626" s="17"/>
      <c r="DH626" s="17"/>
      <c r="DI626" s="17"/>
      <c r="DJ626" s="17"/>
      <c r="DK626" s="17"/>
      <c r="DL626" s="17"/>
      <c r="DM626" s="17"/>
      <c r="DN626" s="17"/>
      <c r="DO626" s="17"/>
      <c r="DP626" s="17"/>
      <c r="DQ626" s="17"/>
      <c r="DR626" s="17"/>
      <c r="DS626" s="17"/>
      <c r="DT626" s="17"/>
      <c r="DU626" s="17"/>
      <c r="DV626" s="17"/>
      <c r="DW626" s="17"/>
      <c r="DX626" s="17"/>
      <c r="DY626" s="17"/>
      <c r="DZ626" s="17"/>
      <c r="EA626" s="17"/>
      <c r="EB626" s="17"/>
      <c r="EC626" s="17"/>
      <c r="ED626" s="17"/>
      <c r="EE626" s="17"/>
      <c r="EF626" s="17"/>
      <c r="EG626" s="17"/>
      <c r="EH626" s="17"/>
      <c r="EI626" s="17"/>
      <c r="EJ626" s="17"/>
      <c r="EK626" s="17"/>
      <c r="EL626" s="17"/>
      <c r="EM626" s="17"/>
      <c r="EN626" s="17"/>
      <c r="EO626" s="17"/>
      <c r="EP626" s="17"/>
      <c r="EQ626" s="17"/>
      <c r="ER626" s="17"/>
      <c r="ES626" s="17"/>
      <c r="ET626" s="17"/>
      <c r="EU626" s="17"/>
      <c r="EV626" s="17"/>
      <c r="EW626" s="17"/>
      <c r="EX626" s="17"/>
      <c r="EY626" s="17"/>
      <c r="EZ626" s="17"/>
      <c r="FA626" s="17"/>
      <c r="FB626" s="17"/>
      <c r="FC626" s="17"/>
      <c r="FD626" s="17"/>
      <c r="FE626" s="17"/>
      <c r="FF626" s="17"/>
      <c r="FG626" s="17"/>
      <c r="FH626" s="17"/>
      <c r="FI626" s="17"/>
      <c r="FJ626" s="17"/>
      <c r="FK626" s="17"/>
      <c r="FL626" s="17"/>
      <c r="FM626" s="17"/>
      <c r="FN626" s="17"/>
      <c r="FO626" s="17"/>
      <c r="FP626" s="17"/>
      <c r="FQ626" s="17"/>
      <c r="FR626" s="17"/>
      <c r="FS626" s="17"/>
      <c r="FT626" s="17"/>
      <c r="FU626" s="17"/>
      <c r="FV626" s="17"/>
      <c r="FW626" s="17"/>
      <c r="FX626" s="17"/>
      <c r="FY626" s="17"/>
      <c r="FZ626" s="17"/>
      <c r="GA626" s="17"/>
      <c r="GB626" s="17"/>
      <c r="GC626" s="17"/>
      <c r="GD626" s="17"/>
      <c r="GE626" s="17"/>
      <c r="GF626" s="17"/>
      <c r="GG626" s="17"/>
      <c r="GH626" s="17"/>
      <c r="GI626" s="17"/>
      <c r="GJ626" s="17"/>
      <c r="GK626" s="17"/>
      <c r="GL626" s="17"/>
      <c r="GM626" s="17"/>
      <c r="GN626" s="17"/>
    </row>
    <row r="627" spans="1:196" s="81" customFormat="1" x14ac:dyDescent="0.25">
      <c r="A627" s="114">
        <f>IF(F627&lt;&gt;"",1+MAX($A$7:A626),"")</f>
        <v>495</v>
      </c>
      <c r="B627" s="238" t="s">
        <v>645</v>
      </c>
      <c r="C627" s="75"/>
      <c r="D627" s="75"/>
      <c r="E627" s="98" t="s">
        <v>598</v>
      </c>
      <c r="F627" s="68">
        <v>5</v>
      </c>
      <c r="G627" s="65"/>
      <c r="H627" s="68" t="s">
        <v>35</v>
      </c>
      <c r="I627" s="69">
        <v>0</v>
      </c>
      <c r="J627" s="70">
        <f t="shared" si="250"/>
        <v>5</v>
      </c>
      <c r="K627" s="71"/>
      <c r="L627" s="71">
        <f t="shared" si="251"/>
        <v>0</v>
      </c>
      <c r="M627" s="71"/>
      <c r="N627" s="41">
        <f t="shared" si="252"/>
        <v>0</v>
      </c>
      <c r="O627" s="71"/>
      <c r="P627" s="71">
        <f t="shared" si="253"/>
        <v>0</v>
      </c>
      <c r="Q627" s="72">
        <f t="shared" si="254"/>
        <v>0</v>
      </c>
      <c r="R627" s="73"/>
      <c r="S627" s="65"/>
      <c r="T627" s="65"/>
      <c r="U627" s="65"/>
      <c r="V627" s="65"/>
      <c r="W627" s="65"/>
      <c r="X627" s="65"/>
      <c r="Y627" s="65"/>
      <c r="Z627" s="65"/>
      <c r="AA627" s="65"/>
      <c r="AB627" s="65"/>
      <c r="AC627" s="65"/>
      <c r="AD627" s="65"/>
      <c r="AE627" s="65"/>
      <c r="AF627" s="65"/>
      <c r="AG627" s="65"/>
      <c r="AH627" s="17"/>
      <c r="AI627" s="17"/>
      <c r="AJ627" s="17"/>
      <c r="AK627" s="17"/>
      <c r="AL627" s="17"/>
      <c r="AM627" s="17"/>
      <c r="AN627" s="17"/>
      <c r="AO627" s="17"/>
      <c r="AP627" s="17"/>
      <c r="AQ627" s="17"/>
      <c r="AR627" s="17"/>
      <c r="AS627" s="17"/>
      <c r="AT627" s="17"/>
      <c r="AU627" s="17"/>
      <c r="AV627" s="17"/>
      <c r="AW627" s="17"/>
      <c r="AX627" s="17"/>
      <c r="AY627" s="17"/>
      <c r="AZ627" s="17"/>
      <c r="BA627" s="17"/>
      <c r="BB627" s="17"/>
      <c r="BC627" s="17"/>
      <c r="BD627" s="17"/>
      <c r="BE627" s="17"/>
      <c r="BF627" s="17"/>
      <c r="BG627" s="17"/>
      <c r="BH627" s="17"/>
      <c r="BI627" s="17"/>
      <c r="BJ627" s="17"/>
      <c r="BK627" s="17"/>
      <c r="BL627" s="17"/>
      <c r="BM627" s="17"/>
      <c r="BN627" s="17"/>
      <c r="BO627" s="17"/>
      <c r="BP627" s="17"/>
      <c r="BQ627" s="17"/>
      <c r="BR627" s="17"/>
      <c r="BS627" s="17"/>
      <c r="BT627" s="17"/>
      <c r="BU627" s="17"/>
      <c r="BV627" s="17"/>
      <c r="BW627" s="17"/>
      <c r="BX627" s="17"/>
      <c r="BY627" s="17"/>
      <c r="BZ627" s="17"/>
      <c r="CA627" s="17"/>
      <c r="CB627" s="17"/>
      <c r="CC627" s="17"/>
      <c r="CD627" s="17"/>
      <c r="CE627" s="17"/>
      <c r="CF627" s="17"/>
      <c r="CG627" s="17"/>
      <c r="CH627" s="17"/>
      <c r="CI627" s="17"/>
      <c r="CJ627" s="17"/>
      <c r="CK627" s="17"/>
      <c r="CL627" s="17"/>
      <c r="CM627" s="17"/>
      <c r="CN627" s="17"/>
      <c r="CO627" s="17"/>
      <c r="CP627" s="17"/>
      <c r="CQ627" s="17"/>
      <c r="CR627" s="17"/>
      <c r="CS627" s="17"/>
      <c r="CT627" s="17"/>
      <c r="CU627" s="17"/>
      <c r="CV627" s="17"/>
      <c r="CW627" s="17"/>
      <c r="CX627" s="17"/>
      <c r="CY627" s="17"/>
      <c r="CZ627" s="17"/>
      <c r="DA627" s="17"/>
      <c r="DB627" s="17"/>
      <c r="DC627" s="17"/>
      <c r="DD627" s="17"/>
      <c r="DE627" s="17"/>
      <c r="DF627" s="17"/>
      <c r="DG627" s="17"/>
      <c r="DH627" s="17"/>
      <c r="DI627" s="17"/>
      <c r="DJ627" s="17"/>
      <c r="DK627" s="17"/>
      <c r="DL627" s="17"/>
      <c r="DM627" s="17"/>
      <c r="DN627" s="17"/>
      <c r="DO627" s="17"/>
      <c r="DP627" s="17"/>
      <c r="DQ627" s="17"/>
      <c r="DR627" s="17"/>
      <c r="DS627" s="17"/>
      <c r="DT627" s="17"/>
      <c r="DU627" s="17"/>
      <c r="DV627" s="17"/>
      <c r="DW627" s="17"/>
      <c r="DX627" s="17"/>
      <c r="DY627" s="17"/>
      <c r="DZ627" s="17"/>
      <c r="EA627" s="17"/>
      <c r="EB627" s="17"/>
      <c r="EC627" s="17"/>
      <c r="ED627" s="17"/>
      <c r="EE627" s="17"/>
      <c r="EF627" s="17"/>
      <c r="EG627" s="17"/>
      <c r="EH627" s="17"/>
      <c r="EI627" s="17"/>
      <c r="EJ627" s="17"/>
      <c r="EK627" s="17"/>
      <c r="EL627" s="17"/>
      <c r="EM627" s="17"/>
      <c r="EN627" s="17"/>
      <c r="EO627" s="17"/>
      <c r="EP627" s="17"/>
      <c r="EQ627" s="17"/>
      <c r="ER627" s="17"/>
      <c r="ES627" s="17"/>
      <c r="ET627" s="17"/>
      <c r="EU627" s="17"/>
      <c r="EV627" s="17"/>
      <c r="EW627" s="17"/>
      <c r="EX627" s="17"/>
      <c r="EY627" s="17"/>
      <c r="EZ627" s="17"/>
      <c r="FA627" s="17"/>
      <c r="FB627" s="17"/>
      <c r="FC627" s="17"/>
      <c r="FD627" s="17"/>
      <c r="FE627" s="17"/>
      <c r="FF627" s="17"/>
      <c r="FG627" s="17"/>
      <c r="FH627" s="17"/>
      <c r="FI627" s="17"/>
      <c r="FJ627" s="17"/>
      <c r="FK627" s="17"/>
      <c r="FL627" s="17"/>
      <c r="FM627" s="17"/>
      <c r="FN627" s="17"/>
      <c r="FO627" s="17"/>
      <c r="FP627" s="17"/>
      <c r="FQ627" s="17"/>
      <c r="FR627" s="17"/>
      <c r="FS627" s="17"/>
      <c r="FT627" s="17"/>
      <c r="FU627" s="17"/>
      <c r="FV627" s="17"/>
      <c r="FW627" s="17"/>
      <c r="FX627" s="17"/>
      <c r="FY627" s="17"/>
      <c r="FZ627" s="17"/>
      <c r="GA627" s="17"/>
      <c r="GB627" s="17"/>
      <c r="GC627" s="17"/>
      <c r="GD627" s="17"/>
      <c r="GE627" s="17"/>
      <c r="GF627" s="17"/>
      <c r="GG627" s="17"/>
      <c r="GH627" s="17"/>
      <c r="GI627" s="17"/>
      <c r="GJ627" s="17"/>
      <c r="GK627" s="17"/>
      <c r="GL627" s="17"/>
      <c r="GM627" s="17"/>
      <c r="GN627" s="17"/>
    </row>
    <row r="628" spans="1:196" s="81" customFormat="1" x14ac:dyDescent="0.25">
      <c r="A628" s="114">
        <f>IF(F628&lt;&gt;"",1+MAX($A$7:A627),"")</f>
        <v>496</v>
      </c>
      <c r="B628" s="239"/>
      <c r="C628" s="75"/>
      <c r="D628" s="75"/>
      <c r="E628" s="98" t="s">
        <v>599</v>
      </c>
      <c r="F628" s="68">
        <v>9</v>
      </c>
      <c r="G628" s="83"/>
      <c r="H628" s="68" t="s">
        <v>35</v>
      </c>
      <c r="I628" s="69">
        <v>0</v>
      </c>
      <c r="J628" s="70">
        <f t="shared" si="250"/>
        <v>9</v>
      </c>
      <c r="K628" s="71"/>
      <c r="L628" s="71">
        <f t="shared" si="251"/>
        <v>0</v>
      </c>
      <c r="M628" s="71"/>
      <c r="N628" s="41">
        <f t="shared" si="252"/>
        <v>0</v>
      </c>
      <c r="O628" s="71"/>
      <c r="P628" s="71">
        <f t="shared" si="253"/>
        <v>0</v>
      </c>
      <c r="Q628" s="72">
        <f t="shared" si="254"/>
        <v>0</v>
      </c>
      <c r="R628" s="73"/>
      <c r="S628" s="82"/>
      <c r="T628" s="83"/>
      <c r="U628" s="83"/>
      <c r="V628" s="84"/>
      <c r="W628" s="85"/>
      <c r="X628" s="86"/>
      <c r="Y628" s="86"/>
      <c r="Z628" s="86"/>
      <c r="AA628" s="86"/>
      <c r="AB628" s="87"/>
      <c r="AC628" s="88"/>
      <c r="AD628" s="65"/>
      <c r="AE628" s="65"/>
      <c r="AF628" s="65"/>
      <c r="AG628" s="65"/>
      <c r="AH628" s="17"/>
      <c r="AI628" s="17"/>
      <c r="AJ628" s="17"/>
      <c r="AK628" s="17"/>
      <c r="AL628" s="17"/>
      <c r="AM628" s="17"/>
      <c r="AN628" s="17"/>
      <c r="AO628" s="17"/>
      <c r="AP628" s="17"/>
      <c r="AQ628" s="17"/>
      <c r="AR628" s="17"/>
      <c r="AS628" s="17"/>
      <c r="AT628" s="17"/>
      <c r="AU628" s="17"/>
      <c r="AV628" s="17"/>
      <c r="AW628" s="17"/>
      <c r="AX628" s="17"/>
      <c r="AY628" s="17"/>
      <c r="AZ628" s="17"/>
      <c r="BA628" s="17"/>
      <c r="BB628" s="17"/>
      <c r="BC628" s="17"/>
      <c r="BD628" s="17"/>
      <c r="BE628" s="17"/>
      <c r="BF628" s="17"/>
      <c r="BG628" s="17"/>
      <c r="BH628" s="17"/>
      <c r="BI628" s="17"/>
      <c r="BJ628" s="17"/>
      <c r="BK628" s="17"/>
      <c r="BL628" s="17"/>
      <c r="BM628" s="17"/>
      <c r="BN628" s="17"/>
      <c r="BO628" s="17"/>
      <c r="BP628" s="17"/>
      <c r="BQ628" s="17"/>
      <c r="BR628" s="17"/>
      <c r="BS628" s="17"/>
      <c r="BT628" s="17"/>
      <c r="BU628" s="17"/>
      <c r="BV628" s="17"/>
      <c r="BW628" s="17"/>
      <c r="BX628" s="17"/>
      <c r="BY628" s="17"/>
      <c r="BZ628" s="17"/>
      <c r="CA628" s="17"/>
      <c r="CB628" s="17"/>
      <c r="CC628" s="17"/>
      <c r="CD628" s="17"/>
      <c r="CE628" s="17"/>
      <c r="CF628" s="17"/>
      <c r="CG628" s="17"/>
      <c r="CH628" s="17"/>
      <c r="CI628" s="17"/>
      <c r="CJ628" s="17"/>
      <c r="CK628" s="17"/>
      <c r="CL628" s="17"/>
      <c r="CM628" s="17"/>
      <c r="CN628" s="17"/>
      <c r="CO628" s="17"/>
      <c r="CP628" s="17"/>
      <c r="CQ628" s="17"/>
      <c r="CR628" s="17"/>
      <c r="CS628" s="17"/>
      <c r="CT628" s="17"/>
      <c r="CU628" s="17"/>
      <c r="CV628" s="17"/>
      <c r="CW628" s="17"/>
      <c r="CX628" s="17"/>
      <c r="CY628" s="17"/>
      <c r="CZ628" s="17"/>
      <c r="DA628" s="17"/>
      <c r="DB628" s="17"/>
      <c r="DC628" s="17"/>
      <c r="DD628" s="17"/>
      <c r="DE628" s="17"/>
      <c r="DF628" s="17"/>
      <c r="DG628" s="17"/>
      <c r="DH628" s="17"/>
      <c r="DI628" s="17"/>
      <c r="DJ628" s="17"/>
      <c r="DK628" s="17"/>
      <c r="DL628" s="17"/>
      <c r="DM628" s="17"/>
      <c r="DN628" s="17"/>
      <c r="DO628" s="17"/>
      <c r="DP628" s="17"/>
      <c r="DQ628" s="17"/>
      <c r="DR628" s="17"/>
      <c r="DS628" s="17"/>
      <c r="DT628" s="17"/>
      <c r="DU628" s="17"/>
      <c r="DV628" s="17"/>
      <c r="DW628" s="17"/>
      <c r="DX628" s="17"/>
      <c r="DY628" s="17"/>
      <c r="DZ628" s="17"/>
      <c r="EA628" s="17"/>
      <c r="EB628" s="17"/>
      <c r="EC628" s="17"/>
      <c r="ED628" s="17"/>
      <c r="EE628" s="17"/>
      <c r="EF628" s="17"/>
      <c r="EG628" s="17"/>
      <c r="EH628" s="17"/>
      <c r="EI628" s="17"/>
      <c r="EJ628" s="17"/>
      <c r="EK628" s="17"/>
      <c r="EL628" s="17"/>
      <c r="EM628" s="17"/>
      <c r="EN628" s="17"/>
      <c r="EO628" s="17"/>
      <c r="EP628" s="17"/>
      <c r="EQ628" s="17"/>
      <c r="ER628" s="17"/>
      <c r="ES628" s="17"/>
      <c r="ET628" s="17"/>
      <c r="EU628" s="17"/>
      <c r="EV628" s="17"/>
      <c r="EW628" s="17"/>
      <c r="EX628" s="17"/>
      <c r="EY628" s="17"/>
      <c r="EZ628" s="17"/>
      <c r="FA628" s="17"/>
      <c r="FB628" s="17"/>
      <c r="FC628" s="17"/>
      <c r="FD628" s="17"/>
      <c r="FE628" s="17"/>
      <c r="FF628" s="17"/>
      <c r="FG628" s="17"/>
      <c r="FH628" s="17"/>
      <c r="FI628" s="17"/>
      <c r="FJ628" s="17"/>
      <c r="FK628" s="17"/>
      <c r="FL628" s="17"/>
      <c r="FM628" s="17"/>
      <c r="FN628" s="17"/>
      <c r="FO628" s="17"/>
      <c r="FP628" s="17"/>
      <c r="FQ628" s="17"/>
      <c r="FR628" s="17"/>
      <c r="FS628" s="17"/>
      <c r="FT628" s="17"/>
      <c r="FU628" s="17"/>
      <c r="FV628" s="17"/>
      <c r="FW628" s="17"/>
      <c r="FX628" s="17"/>
      <c r="FY628" s="17"/>
      <c r="FZ628" s="17"/>
      <c r="GA628" s="17"/>
      <c r="GB628" s="17"/>
      <c r="GC628" s="17"/>
      <c r="GD628" s="17"/>
      <c r="GE628" s="17"/>
      <c r="GF628" s="17"/>
      <c r="GG628" s="17"/>
      <c r="GH628" s="17"/>
      <c r="GI628" s="17"/>
      <c r="GJ628" s="17"/>
      <c r="GK628" s="17"/>
      <c r="GL628" s="17"/>
      <c r="GM628" s="17"/>
      <c r="GN628" s="17"/>
    </row>
    <row r="629" spans="1:196" s="17" customFormat="1" x14ac:dyDescent="0.25">
      <c r="A629" s="114">
        <f>IF(F629&lt;&gt;"",1+MAX($A$7:A628),"")</f>
        <v>497</v>
      </c>
      <c r="B629" s="239"/>
      <c r="C629" s="67"/>
      <c r="D629" s="67"/>
      <c r="E629" s="98" t="s">
        <v>600</v>
      </c>
      <c r="F629" s="68">
        <v>1</v>
      </c>
      <c r="G629" s="65"/>
      <c r="H629" s="68" t="s">
        <v>35</v>
      </c>
      <c r="I629" s="69">
        <v>0</v>
      </c>
      <c r="J629" s="70">
        <f t="shared" si="250"/>
        <v>1</v>
      </c>
      <c r="K629" s="71"/>
      <c r="L629" s="71">
        <f t="shared" si="251"/>
        <v>0</v>
      </c>
      <c r="M629" s="71"/>
      <c r="N629" s="41">
        <f t="shared" si="252"/>
        <v>0</v>
      </c>
      <c r="O629" s="71"/>
      <c r="P629" s="71">
        <f t="shared" si="253"/>
        <v>0</v>
      </c>
      <c r="Q629" s="72">
        <f t="shared" si="254"/>
        <v>0</v>
      </c>
      <c r="R629" s="73"/>
      <c r="S629" s="65"/>
      <c r="T629" s="65"/>
      <c r="U629" s="65"/>
      <c r="V629" s="65"/>
      <c r="W629" s="65"/>
      <c r="X629" s="65"/>
      <c r="Y629" s="65"/>
      <c r="Z629" s="65"/>
      <c r="AA629" s="65"/>
      <c r="AB629" s="65"/>
      <c r="AC629" s="65"/>
      <c r="AD629" s="65"/>
      <c r="AE629" s="65"/>
      <c r="AF629" s="65"/>
      <c r="AG629" s="65"/>
    </row>
    <row r="630" spans="1:196" s="81" customFormat="1" x14ac:dyDescent="0.25">
      <c r="A630" s="114">
        <f>IF(F630&lt;&gt;"",1+MAX($A$7:A629),"")</f>
        <v>498</v>
      </c>
      <c r="B630" s="239"/>
      <c r="C630" s="75"/>
      <c r="D630" s="75"/>
      <c r="E630" s="98" t="s">
        <v>601</v>
      </c>
      <c r="F630" s="68">
        <v>1</v>
      </c>
      <c r="G630" s="65"/>
      <c r="H630" s="68" t="s">
        <v>35</v>
      </c>
      <c r="I630" s="69">
        <v>0</v>
      </c>
      <c r="J630" s="70">
        <f t="shared" si="250"/>
        <v>1</v>
      </c>
      <c r="K630" s="71"/>
      <c r="L630" s="71">
        <f t="shared" si="251"/>
        <v>0</v>
      </c>
      <c r="M630" s="71"/>
      <c r="N630" s="41">
        <f t="shared" si="252"/>
        <v>0</v>
      </c>
      <c r="O630" s="71"/>
      <c r="P630" s="71">
        <f t="shared" si="253"/>
        <v>0</v>
      </c>
      <c r="Q630" s="72">
        <f t="shared" si="254"/>
        <v>0</v>
      </c>
      <c r="R630" s="73"/>
      <c r="S630" s="65"/>
      <c r="T630" s="65"/>
      <c r="U630" s="65"/>
      <c r="V630" s="65"/>
      <c r="W630" s="65"/>
      <c r="X630" s="65"/>
      <c r="Y630" s="65"/>
      <c r="Z630" s="65"/>
      <c r="AA630" s="65"/>
      <c r="AB630" s="65"/>
      <c r="AC630" s="65"/>
      <c r="AD630" s="65"/>
      <c r="AE630" s="65"/>
      <c r="AF630" s="65"/>
      <c r="AG630" s="65"/>
      <c r="AH630" s="17"/>
      <c r="AI630" s="17"/>
      <c r="AJ630" s="17"/>
      <c r="AK630" s="17"/>
      <c r="AL630" s="17"/>
      <c r="AM630" s="17"/>
      <c r="AN630" s="17"/>
      <c r="AO630" s="17"/>
      <c r="AP630" s="17"/>
      <c r="AQ630" s="17"/>
      <c r="AR630" s="17"/>
      <c r="AS630" s="17"/>
      <c r="AT630" s="17"/>
      <c r="AU630" s="17"/>
      <c r="AV630" s="17"/>
      <c r="AW630" s="17"/>
      <c r="AX630" s="17"/>
      <c r="AY630" s="17"/>
      <c r="AZ630" s="17"/>
      <c r="BA630" s="17"/>
      <c r="BB630" s="17"/>
      <c r="BC630" s="17"/>
      <c r="BD630" s="17"/>
      <c r="BE630" s="17"/>
      <c r="BF630" s="17"/>
      <c r="BG630" s="17"/>
      <c r="BH630" s="17"/>
      <c r="BI630" s="17"/>
      <c r="BJ630" s="17"/>
      <c r="BK630" s="17"/>
      <c r="BL630" s="17"/>
      <c r="BM630" s="17"/>
      <c r="BN630" s="17"/>
      <c r="BO630" s="17"/>
      <c r="BP630" s="17"/>
      <c r="BQ630" s="17"/>
      <c r="BR630" s="17"/>
      <c r="BS630" s="17"/>
      <c r="BT630" s="17"/>
      <c r="BU630" s="17"/>
      <c r="BV630" s="17"/>
      <c r="BW630" s="17"/>
      <c r="BX630" s="17"/>
      <c r="BY630" s="17"/>
      <c r="BZ630" s="17"/>
      <c r="CA630" s="17"/>
      <c r="CB630" s="17"/>
      <c r="CC630" s="17"/>
      <c r="CD630" s="17"/>
      <c r="CE630" s="17"/>
      <c r="CF630" s="17"/>
      <c r="CG630" s="17"/>
      <c r="CH630" s="17"/>
      <c r="CI630" s="17"/>
      <c r="CJ630" s="17"/>
      <c r="CK630" s="17"/>
      <c r="CL630" s="17"/>
      <c r="CM630" s="17"/>
      <c r="CN630" s="17"/>
      <c r="CO630" s="17"/>
      <c r="CP630" s="17"/>
      <c r="CQ630" s="17"/>
      <c r="CR630" s="17"/>
      <c r="CS630" s="17"/>
      <c r="CT630" s="17"/>
      <c r="CU630" s="17"/>
      <c r="CV630" s="17"/>
      <c r="CW630" s="17"/>
      <c r="CX630" s="17"/>
      <c r="CY630" s="17"/>
      <c r="CZ630" s="17"/>
      <c r="DA630" s="17"/>
      <c r="DB630" s="17"/>
      <c r="DC630" s="17"/>
      <c r="DD630" s="17"/>
      <c r="DE630" s="17"/>
      <c r="DF630" s="17"/>
      <c r="DG630" s="17"/>
      <c r="DH630" s="17"/>
      <c r="DI630" s="17"/>
      <c r="DJ630" s="17"/>
      <c r="DK630" s="17"/>
      <c r="DL630" s="17"/>
      <c r="DM630" s="17"/>
      <c r="DN630" s="17"/>
      <c r="DO630" s="17"/>
      <c r="DP630" s="17"/>
      <c r="DQ630" s="17"/>
      <c r="DR630" s="17"/>
      <c r="DS630" s="17"/>
      <c r="DT630" s="17"/>
      <c r="DU630" s="17"/>
      <c r="DV630" s="17"/>
      <c r="DW630" s="17"/>
      <c r="DX630" s="17"/>
      <c r="DY630" s="17"/>
      <c r="DZ630" s="17"/>
      <c r="EA630" s="17"/>
      <c r="EB630" s="17"/>
      <c r="EC630" s="17"/>
      <c r="ED630" s="17"/>
      <c r="EE630" s="17"/>
      <c r="EF630" s="17"/>
      <c r="EG630" s="17"/>
      <c r="EH630" s="17"/>
      <c r="EI630" s="17"/>
      <c r="EJ630" s="17"/>
      <c r="EK630" s="17"/>
      <c r="EL630" s="17"/>
      <c r="EM630" s="17"/>
      <c r="EN630" s="17"/>
      <c r="EO630" s="17"/>
      <c r="EP630" s="17"/>
      <c r="EQ630" s="17"/>
      <c r="ER630" s="17"/>
      <c r="ES630" s="17"/>
      <c r="ET630" s="17"/>
      <c r="EU630" s="17"/>
      <c r="EV630" s="17"/>
      <c r="EW630" s="17"/>
      <c r="EX630" s="17"/>
      <c r="EY630" s="17"/>
      <c r="EZ630" s="17"/>
      <c r="FA630" s="17"/>
      <c r="FB630" s="17"/>
      <c r="FC630" s="17"/>
      <c r="FD630" s="17"/>
      <c r="FE630" s="17"/>
      <c r="FF630" s="17"/>
      <c r="FG630" s="17"/>
      <c r="FH630" s="17"/>
      <c r="FI630" s="17"/>
      <c r="FJ630" s="17"/>
      <c r="FK630" s="17"/>
      <c r="FL630" s="17"/>
      <c r="FM630" s="17"/>
      <c r="FN630" s="17"/>
      <c r="FO630" s="17"/>
      <c r="FP630" s="17"/>
      <c r="FQ630" s="17"/>
      <c r="FR630" s="17"/>
      <c r="FS630" s="17"/>
      <c r="FT630" s="17"/>
      <c r="FU630" s="17"/>
      <c r="FV630" s="17"/>
      <c r="FW630" s="17"/>
      <c r="FX630" s="17"/>
      <c r="FY630" s="17"/>
      <c r="FZ630" s="17"/>
      <c r="GA630" s="17"/>
      <c r="GB630" s="17"/>
      <c r="GC630" s="17"/>
      <c r="GD630" s="17"/>
      <c r="GE630" s="17"/>
      <c r="GF630" s="17"/>
      <c r="GG630" s="17"/>
      <c r="GH630" s="17"/>
      <c r="GI630" s="17"/>
      <c r="GJ630" s="17"/>
      <c r="GK630" s="17"/>
      <c r="GL630" s="17"/>
      <c r="GM630" s="17"/>
      <c r="GN630" s="17"/>
    </row>
    <row r="631" spans="1:196" s="81" customFormat="1" x14ac:dyDescent="0.25">
      <c r="A631" s="114">
        <f>IF(F631&lt;&gt;"",1+MAX($A$7:A630),"")</f>
        <v>499</v>
      </c>
      <c r="B631" s="239"/>
      <c r="C631" s="75"/>
      <c r="D631" s="75"/>
      <c r="E631" s="98" t="s">
        <v>602</v>
      </c>
      <c r="F631" s="68">
        <v>1</v>
      </c>
      <c r="G631" s="65"/>
      <c r="H631" s="68" t="s">
        <v>35</v>
      </c>
      <c r="I631" s="69">
        <v>0</v>
      </c>
      <c r="J631" s="70">
        <f t="shared" si="250"/>
        <v>1</v>
      </c>
      <c r="K631" s="71"/>
      <c r="L631" s="71">
        <f t="shared" si="251"/>
        <v>0</v>
      </c>
      <c r="M631" s="71"/>
      <c r="N631" s="41">
        <f t="shared" si="252"/>
        <v>0</v>
      </c>
      <c r="O631" s="71"/>
      <c r="P631" s="71">
        <f t="shared" si="253"/>
        <v>0</v>
      </c>
      <c r="Q631" s="72">
        <f t="shared" si="254"/>
        <v>0</v>
      </c>
      <c r="R631" s="73"/>
      <c r="S631" s="65"/>
      <c r="T631" s="65"/>
      <c r="U631" s="65"/>
      <c r="V631" s="65"/>
      <c r="W631" s="65"/>
      <c r="X631" s="65"/>
      <c r="Y631" s="65"/>
      <c r="Z631" s="65"/>
      <c r="AA631" s="65"/>
      <c r="AB631" s="65"/>
      <c r="AC631" s="65"/>
      <c r="AD631" s="65"/>
      <c r="AE631" s="65"/>
      <c r="AF631" s="65"/>
      <c r="AG631" s="65"/>
      <c r="AH631" s="17"/>
      <c r="AI631" s="17"/>
      <c r="AJ631" s="17"/>
      <c r="AK631" s="17"/>
      <c r="AL631" s="17"/>
      <c r="AM631" s="17"/>
      <c r="AN631" s="17"/>
      <c r="AO631" s="17"/>
      <c r="AP631" s="17"/>
      <c r="AQ631" s="17"/>
      <c r="AR631" s="17"/>
      <c r="AS631" s="17"/>
      <c r="AT631" s="17"/>
      <c r="AU631" s="17"/>
      <c r="AV631" s="17"/>
      <c r="AW631" s="17"/>
      <c r="AX631" s="17"/>
      <c r="AY631" s="17"/>
      <c r="AZ631" s="17"/>
      <c r="BA631" s="17"/>
      <c r="BB631" s="17"/>
      <c r="BC631" s="17"/>
      <c r="BD631" s="17"/>
      <c r="BE631" s="17"/>
      <c r="BF631" s="17"/>
      <c r="BG631" s="17"/>
      <c r="BH631" s="17"/>
      <c r="BI631" s="17"/>
      <c r="BJ631" s="17"/>
      <c r="BK631" s="17"/>
      <c r="BL631" s="17"/>
      <c r="BM631" s="17"/>
      <c r="BN631" s="17"/>
      <c r="BO631" s="17"/>
      <c r="BP631" s="17"/>
      <c r="BQ631" s="17"/>
      <c r="BR631" s="17"/>
      <c r="BS631" s="17"/>
      <c r="BT631" s="17"/>
      <c r="BU631" s="17"/>
      <c r="BV631" s="17"/>
      <c r="BW631" s="17"/>
      <c r="BX631" s="17"/>
      <c r="BY631" s="17"/>
      <c r="BZ631" s="17"/>
      <c r="CA631" s="17"/>
      <c r="CB631" s="17"/>
      <c r="CC631" s="17"/>
      <c r="CD631" s="17"/>
      <c r="CE631" s="17"/>
      <c r="CF631" s="17"/>
      <c r="CG631" s="17"/>
      <c r="CH631" s="17"/>
      <c r="CI631" s="17"/>
      <c r="CJ631" s="17"/>
      <c r="CK631" s="17"/>
      <c r="CL631" s="17"/>
      <c r="CM631" s="17"/>
      <c r="CN631" s="17"/>
      <c r="CO631" s="17"/>
      <c r="CP631" s="17"/>
      <c r="CQ631" s="17"/>
      <c r="CR631" s="17"/>
      <c r="CS631" s="17"/>
      <c r="CT631" s="17"/>
      <c r="CU631" s="17"/>
      <c r="CV631" s="17"/>
      <c r="CW631" s="17"/>
      <c r="CX631" s="17"/>
      <c r="CY631" s="17"/>
      <c r="CZ631" s="17"/>
      <c r="DA631" s="17"/>
      <c r="DB631" s="17"/>
      <c r="DC631" s="17"/>
      <c r="DD631" s="17"/>
      <c r="DE631" s="17"/>
      <c r="DF631" s="17"/>
      <c r="DG631" s="17"/>
      <c r="DH631" s="17"/>
      <c r="DI631" s="17"/>
      <c r="DJ631" s="17"/>
      <c r="DK631" s="17"/>
      <c r="DL631" s="17"/>
      <c r="DM631" s="17"/>
      <c r="DN631" s="17"/>
      <c r="DO631" s="17"/>
      <c r="DP631" s="17"/>
      <c r="DQ631" s="17"/>
      <c r="DR631" s="17"/>
      <c r="DS631" s="17"/>
      <c r="DT631" s="17"/>
      <c r="DU631" s="17"/>
      <c r="DV631" s="17"/>
      <c r="DW631" s="17"/>
      <c r="DX631" s="17"/>
      <c r="DY631" s="17"/>
      <c r="DZ631" s="17"/>
      <c r="EA631" s="17"/>
      <c r="EB631" s="17"/>
      <c r="EC631" s="17"/>
      <c r="ED631" s="17"/>
      <c r="EE631" s="17"/>
      <c r="EF631" s="17"/>
      <c r="EG631" s="17"/>
      <c r="EH631" s="17"/>
      <c r="EI631" s="17"/>
      <c r="EJ631" s="17"/>
      <c r="EK631" s="17"/>
      <c r="EL631" s="17"/>
      <c r="EM631" s="17"/>
      <c r="EN631" s="17"/>
      <c r="EO631" s="17"/>
      <c r="EP631" s="17"/>
      <c r="EQ631" s="17"/>
      <c r="ER631" s="17"/>
      <c r="ES631" s="17"/>
      <c r="ET631" s="17"/>
      <c r="EU631" s="17"/>
      <c r="EV631" s="17"/>
      <c r="EW631" s="17"/>
      <c r="EX631" s="17"/>
      <c r="EY631" s="17"/>
      <c r="EZ631" s="17"/>
      <c r="FA631" s="17"/>
      <c r="FB631" s="17"/>
      <c r="FC631" s="17"/>
      <c r="FD631" s="17"/>
      <c r="FE631" s="17"/>
      <c r="FF631" s="17"/>
      <c r="FG631" s="17"/>
      <c r="FH631" s="17"/>
      <c r="FI631" s="17"/>
      <c r="FJ631" s="17"/>
      <c r="FK631" s="17"/>
      <c r="FL631" s="17"/>
      <c r="FM631" s="17"/>
      <c r="FN631" s="17"/>
      <c r="FO631" s="17"/>
      <c r="FP631" s="17"/>
      <c r="FQ631" s="17"/>
      <c r="FR631" s="17"/>
      <c r="FS631" s="17"/>
      <c r="FT631" s="17"/>
      <c r="FU631" s="17"/>
      <c r="FV631" s="17"/>
      <c r="FW631" s="17"/>
      <c r="FX631" s="17"/>
      <c r="FY631" s="17"/>
      <c r="FZ631" s="17"/>
      <c r="GA631" s="17"/>
      <c r="GB631" s="17"/>
      <c r="GC631" s="17"/>
      <c r="GD631" s="17"/>
      <c r="GE631" s="17"/>
      <c r="GF631" s="17"/>
      <c r="GG631" s="17"/>
      <c r="GH631" s="17"/>
      <c r="GI631" s="17"/>
      <c r="GJ631" s="17"/>
      <c r="GK631" s="17"/>
      <c r="GL631" s="17"/>
      <c r="GM631" s="17"/>
      <c r="GN631" s="17"/>
    </row>
    <row r="632" spans="1:196" s="81" customFormat="1" x14ac:dyDescent="0.25">
      <c r="A632" s="114">
        <f>IF(F632&lt;&gt;"",1+MAX($A$7:A631),"")</f>
        <v>500</v>
      </c>
      <c r="B632" s="239"/>
      <c r="C632" s="75"/>
      <c r="D632" s="75"/>
      <c r="E632" s="98" t="s">
        <v>603</v>
      </c>
      <c r="F632" s="68">
        <v>1</v>
      </c>
      <c r="G632" s="83"/>
      <c r="H632" s="68" t="s">
        <v>35</v>
      </c>
      <c r="I632" s="69">
        <v>0</v>
      </c>
      <c r="J632" s="70">
        <f t="shared" si="250"/>
        <v>1</v>
      </c>
      <c r="K632" s="71"/>
      <c r="L632" s="71">
        <f t="shared" si="251"/>
        <v>0</v>
      </c>
      <c r="M632" s="71"/>
      <c r="N632" s="41">
        <f t="shared" si="252"/>
        <v>0</v>
      </c>
      <c r="O632" s="71"/>
      <c r="P632" s="71">
        <f t="shared" si="253"/>
        <v>0</v>
      </c>
      <c r="Q632" s="72">
        <f t="shared" si="254"/>
        <v>0</v>
      </c>
      <c r="R632" s="73"/>
      <c r="S632" s="82"/>
      <c r="T632" s="83"/>
      <c r="U632" s="83"/>
      <c r="V632" s="84"/>
      <c r="W632" s="85"/>
      <c r="X632" s="86"/>
      <c r="Y632" s="86"/>
      <c r="Z632" s="86"/>
      <c r="AA632" s="86"/>
      <c r="AB632" s="87"/>
      <c r="AC632" s="88"/>
      <c r="AD632" s="65"/>
      <c r="AE632" s="65"/>
      <c r="AF632" s="65"/>
      <c r="AG632" s="65"/>
      <c r="AH632" s="17"/>
      <c r="AI632" s="17"/>
      <c r="AJ632" s="17"/>
      <c r="AK632" s="17"/>
      <c r="AL632" s="17"/>
      <c r="AM632" s="17"/>
      <c r="AN632" s="17"/>
      <c r="AO632" s="17"/>
      <c r="AP632" s="17"/>
      <c r="AQ632" s="17"/>
      <c r="AR632" s="17"/>
      <c r="AS632" s="17"/>
      <c r="AT632" s="17"/>
      <c r="AU632" s="17"/>
      <c r="AV632" s="17"/>
      <c r="AW632" s="17"/>
      <c r="AX632" s="17"/>
      <c r="AY632" s="17"/>
      <c r="AZ632" s="17"/>
      <c r="BA632" s="17"/>
      <c r="BB632" s="17"/>
      <c r="BC632" s="17"/>
      <c r="BD632" s="17"/>
      <c r="BE632" s="17"/>
      <c r="BF632" s="17"/>
      <c r="BG632" s="17"/>
      <c r="BH632" s="17"/>
      <c r="BI632" s="17"/>
      <c r="BJ632" s="17"/>
      <c r="BK632" s="17"/>
      <c r="BL632" s="17"/>
      <c r="BM632" s="17"/>
      <c r="BN632" s="17"/>
      <c r="BO632" s="17"/>
      <c r="BP632" s="17"/>
      <c r="BQ632" s="17"/>
      <c r="BR632" s="17"/>
      <c r="BS632" s="17"/>
      <c r="BT632" s="17"/>
      <c r="BU632" s="17"/>
      <c r="BV632" s="17"/>
      <c r="BW632" s="17"/>
      <c r="BX632" s="17"/>
      <c r="BY632" s="17"/>
      <c r="BZ632" s="17"/>
      <c r="CA632" s="17"/>
      <c r="CB632" s="17"/>
      <c r="CC632" s="17"/>
      <c r="CD632" s="17"/>
      <c r="CE632" s="17"/>
      <c r="CF632" s="17"/>
      <c r="CG632" s="17"/>
      <c r="CH632" s="17"/>
      <c r="CI632" s="17"/>
      <c r="CJ632" s="17"/>
      <c r="CK632" s="17"/>
      <c r="CL632" s="17"/>
      <c r="CM632" s="17"/>
      <c r="CN632" s="17"/>
      <c r="CO632" s="17"/>
      <c r="CP632" s="17"/>
      <c r="CQ632" s="17"/>
      <c r="CR632" s="17"/>
      <c r="CS632" s="17"/>
      <c r="CT632" s="17"/>
      <c r="CU632" s="17"/>
      <c r="CV632" s="17"/>
      <c r="CW632" s="17"/>
      <c r="CX632" s="17"/>
      <c r="CY632" s="17"/>
      <c r="CZ632" s="17"/>
      <c r="DA632" s="17"/>
      <c r="DB632" s="17"/>
      <c r="DC632" s="17"/>
      <c r="DD632" s="17"/>
      <c r="DE632" s="17"/>
      <c r="DF632" s="17"/>
      <c r="DG632" s="17"/>
      <c r="DH632" s="17"/>
      <c r="DI632" s="17"/>
      <c r="DJ632" s="17"/>
      <c r="DK632" s="17"/>
      <c r="DL632" s="17"/>
      <c r="DM632" s="17"/>
      <c r="DN632" s="17"/>
      <c r="DO632" s="17"/>
      <c r="DP632" s="17"/>
      <c r="DQ632" s="17"/>
      <c r="DR632" s="17"/>
      <c r="DS632" s="17"/>
      <c r="DT632" s="17"/>
      <c r="DU632" s="17"/>
      <c r="DV632" s="17"/>
      <c r="DW632" s="17"/>
      <c r="DX632" s="17"/>
      <c r="DY632" s="17"/>
      <c r="DZ632" s="17"/>
      <c r="EA632" s="17"/>
      <c r="EB632" s="17"/>
      <c r="EC632" s="17"/>
      <c r="ED632" s="17"/>
      <c r="EE632" s="17"/>
      <c r="EF632" s="17"/>
      <c r="EG632" s="17"/>
      <c r="EH632" s="17"/>
      <c r="EI632" s="17"/>
      <c r="EJ632" s="17"/>
      <c r="EK632" s="17"/>
      <c r="EL632" s="17"/>
      <c r="EM632" s="17"/>
      <c r="EN632" s="17"/>
      <c r="EO632" s="17"/>
      <c r="EP632" s="17"/>
      <c r="EQ632" s="17"/>
      <c r="ER632" s="17"/>
      <c r="ES632" s="17"/>
      <c r="ET632" s="17"/>
      <c r="EU632" s="17"/>
      <c r="EV632" s="17"/>
      <c r="EW632" s="17"/>
      <c r="EX632" s="17"/>
      <c r="EY632" s="17"/>
      <c r="EZ632" s="17"/>
      <c r="FA632" s="17"/>
      <c r="FB632" s="17"/>
      <c r="FC632" s="17"/>
      <c r="FD632" s="17"/>
      <c r="FE632" s="17"/>
      <c r="FF632" s="17"/>
      <c r="FG632" s="17"/>
      <c r="FH632" s="17"/>
      <c r="FI632" s="17"/>
      <c r="FJ632" s="17"/>
      <c r="FK632" s="17"/>
      <c r="FL632" s="17"/>
      <c r="FM632" s="17"/>
      <c r="FN632" s="17"/>
      <c r="FO632" s="17"/>
      <c r="FP632" s="17"/>
      <c r="FQ632" s="17"/>
      <c r="FR632" s="17"/>
      <c r="FS632" s="17"/>
      <c r="FT632" s="17"/>
      <c r="FU632" s="17"/>
      <c r="FV632" s="17"/>
      <c r="FW632" s="17"/>
      <c r="FX632" s="17"/>
      <c r="FY632" s="17"/>
      <c r="FZ632" s="17"/>
      <c r="GA632" s="17"/>
      <c r="GB632" s="17"/>
      <c r="GC632" s="17"/>
      <c r="GD632" s="17"/>
      <c r="GE632" s="17"/>
      <c r="GF632" s="17"/>
      <c r="GG632" s="17"/>
      <c r="GH632" s="17"/>
      <c r="GI632" s="17"/>
      <c r="GJ632" s="17"/>
      <c r="GK632" s="17"/>
      <c r="GL632" s="17"/>
      <c r="GM632" s="17"/>
      <c r="GN632" s="17"/>
    </row>
    <row r="633" spans="1:196" s="17" customFormat="1" x14ac:dyDescent="0.25">
      <c r="A633" s="114">
        <f>IF(F633&lt;&gt;"",1+MAX($A$7:A632),"")</f>
        <v>501</v>
      </c>
      <c r="B633" s="240"/>
      <c r="C633" s="67"/>
      <c r="D633" s="67"/>
      <c r="E633" s="98" t="s">
        <v>604</v>
      </c>
      <c r="F633" s="68">
        <v>1</v>
      </c>
      <c r="G633" s="65"/>
      <c r="H633" s="68" t="s">
        <v>35</v>
      </c>
      <c r="I633" s="69">
        <v>0</v>
      </c>
      <c r="J633" s="70">
        <f t="shared" si="250"/>
        <v>1</v>
      </c>
      <c r="K633" s="71"/>
      <c r="L633" s="71">
        <f t="shared" si="251"/>
        <v>0</v>
      </c>
      <c r="M633" s="71"/>
      <c r="N633" s="41">
        <f t="shared" si="252"/>
        <v>0</v>
      </c>
      <c r="O633" s="71"/>
      <c r="P633" s="71">
        <f t="shared" si="253"/>
        <v>0</v>
      </c>
      <c r="Q633" s="72">
        <f t="shared" si="254"/>
        <v>0</v>
      </c>
      <c r="R633" s="73"/>
      <c r="S633" s="65"/>
      <c r="T633" s="65"/>
      <c r="U633" s="65"/>
      <c r="V633" s="65"/>
      <c r="W633" s="65"/>
      <c r="X633" s="65"/>
      <c r="Y633" s="65"/>
      <c r="Z633" s="65"/>
      <c r="AA633" s="65"/>
      <c r="AB633" s="65"/>
      <c r="AC633" s="65"/>
      <c r="AD633" s="65"/>
      <c r="AE633" s="65"/>
      <c r="AF633" s="65"/>
      <c r="AG633" s="65"/>
    </row>
    <row r="634" spans="1:196" s="81" customFormat="1" x14ac:dyDescent="0.25">
      <c r="A634" s="114" t="str">
        <f>IF(F634&lt;&gt;"",1+MAX($A$7:A633),"")</f>
        <v/>
      </c>
      <c r="B634" s="177"/>
      <c r="C634" s="75"/>
      <c r="D634" s="67" t="s">
        <v>72</v>
      </c>
      <c r="E634" s="132" t="s">
        <v>73</v>
      </c>
      <c r="F634" s="68"/>
      <c r="G634" s="83"/>
      <c r="H634" s="68"/>
      <c r="I634" s="69"/>
      <c r="J634" s="70"/>
      <c r="K634" s="71"/>
      <c r="L634" s="71"/>
      <c r="M634" s="71"/>
      <c r="N634" s="41"/>
      <c r="O634" s="71"/>
      <c r="P634" s="71"/>
      <c r="Q634" s="72"/>
      <c r="R634" s="73"/>
      <c r="S634" s="82"/>
      <c r="T634" s="83"/>
      <c r="U634" s="83"/>
      <c r="V634" s="84"/>
      <c r="W634" s="85"/>
      <c r="X634" s="86"/>
      <c r="Y634" s="86"/>
      <c r="Z634" s="86"/>
      <c r="AA634" s="86"/>
      <c r="AB634" s="87"/>
      <c r="AC634" s="131"/>
      <c r="AD634" s="65"/>
      <c r="AE634" s="65"/>
      <c r="AF634" s="65"/>
      <c r="AG634" s="65"/>
      <c r="AH634" s="17"/>
      <c r="AI634" s="17"/>
      <c r="AJ634" s="17"/>
      <c r="AK634" s="17"/>
      <c r="AL634" s="17"/>
      <c r="AM634" s="17"/>
      <c r="AN634" s="17"/>
      <c r="AO634" s="17"/>
      <c r="AP634" s="17"/>
      <c r="AQ634" s="17"/>
      <c r="AR634" s="17"/>
      <c r="AS634" s="17"/>
      <c r="AT634" s="17"/>
      <c r="AU634" s="17"/>
      <c r="AV634" s="17"/>
      <c r="AW634" s="17"/>
      <c r="AX634" s="17"/>
      <c r="AY634" s="17"/>
      <c r="AZ634" s="17"/>
      <c r="BA634" s="17"/>
      <c r="BB634" s="17"/>
      <c r="BC634" s="17"/>
      <c r="BD634" s="17"/>
      <c r="BE634" s="17"/>
      <c r="BF634" s="17"/>
      <c r="BG634" s="17"/>
      <c r="BH634" s="17"/>
      <c r="BI634" s="17"/>
      <c r="BJ634" s="17"/>
      <c r="BK634" s="17"/>
      <c r="BL634" s="17"/>
      <c r="BM634" s="17"/>
      <c r="BN634" s="17"/>
      <c r="BO634" s="17"/>
      <c r="BP634" s="17"/>
      <c r="BQ634" s="17"/>
      <c r="BR634" s="17"/>
      <c r="BS634" s="17"/>
      <c r="BT634" s="17"/>
      <c r="BU634" s="17"/>
      <c r="BV634" s="17"/>
      <c r="BW634" s="17"/>
      <c r="BX634" s="17"/>
      <c r="BY634" s="17"/>
      <c r="BZ634" s="17"/>
      <c r="CA634" s="17"/>
      <c r="CB634" s="17"/>
      <c r="CC634" s="17"/>
      <c r="CD634" s="17"/>
      <c r="CE634" s="17"/>
      <c r="CF634" s="17"/>
      <c r="CG634" s="17"/>
      <c r="CH634" s="17"/>
      <c r="CI634" s="17"/>
      <c r="CJ634" s="17"/>
      <c r="CK634" s="17"/>
      <c r="CL634" s="17"/>
      <c r="CM634" s="17"/>
      <c r="CN634" s="17"/>
      <c r="CO634" s="17"/>
      <c r="CP634" s="17"/>
      <c r="CQ634" s="17"/>
      <c r="CR634" s="17"/>
      <c r="CS634" s="17"/>
      <c r="CT634" s="17"/>
      <c r="CU634" s="17"/>
      <c r="CV634" s="17"/>
      <c r="CW634" s="17"/>
      <c r="CX634" s="17"/>
      <c r="CY634" s="17"/>
      <c r="CZ634" s="17"/>
      <c r="DA634" s="17"/>
      <c r="DB634" s="17"/>
      <c r="DC634" s="17"/>
      <c r="DD634" s="17"/>
      <c r="DE634" s="17"/>
      <c r="DF634" s="17"/>
      <c r="DG634" s="17"/>
      <c r="DH634" s="17"/>
      <c r="DI634" s="17"/>
      <c r="DJ634" s="17"/>
      <c r="DK634" s="17"/>
      <c r="DL634" s="17"/>
      <c r="DM634" s="17"/>
      <c r="DN634" s="17"/>
      <c r="DO634" s="17"/>
      <c r="DP634" s="17"/>
      <c r="DQ634" s="17"/>
      <c r="DR634" s="17"/>
      <c r="DS634" s="17"/>
      <c r="DT634" s="17"/>
      <c r="DU634" s="17"/>
      <c r="DV634" s="17"/>
      <c r="DW634" s="17"/>
      <c r="DX634" s="17"/>
      <c r="DY634" s="17"/>
      <c r="DZ634" s="17"/>
      <c r="EA634" s="17"/>
      <c r="EB634" s="17"/>
      <c r="EC634" s="17"/>
      <c r="ED634" s="17"/>
      <c r="EE634" s="17"/>
      <c r="EF634" s="17"/>
      <c r="EG634" s="17"/>
      <c r="EH634" s="17"/>
      <c r="EI634" s="17"/>
      <c r="EJ634" s="17"/>
      <c r="EK634" s="17"/>
      <c r="EL634" s="17"/>
      <c r="EM634" s="17"/>
      <c r="EN634" s="17"/>
      <c r="EO634" s="17"/>
      <c r="EP634" s="17"/>
      <c r="EQ634" s="17"/>
      <c r="ER634" s="17"/>
      <c r="ES634" s="17"/>
      <c r="ET634" s="17"/>
      <c r="EU634" s="17"/>
      <c r="EV634" s="17"/>
      <c r="EW634" s="17"/>
      <c r="EX634" s="17"/>
      <c r="EY634" s="17"/>
      <c r="EZ634" s="17"/>
      <c r="FA634" s="17"/>
      <c r="FB634" s="17"/>
      <c r="FC634" s="17"/>
      <c r="FD634" s="17"/>
      <c r="FE634" s="17"/>
      <c r="FF634" s="17"/>
      <c r="FG634" s="17"/>
      <c r="FH634" s="17"/>
      <c r="FI634" s="17"/>
      <c r="FJ634" s="17"/>
      <c r="FK634" s="17"/>
      <c r="FL634" s="17"/>
      <c r="FM634" s="17"/>
      <c r="FN634" s="17"/>
      <c r="FO634" s="17"/>
      <c r="FP634" s="17"/>
      <c r="FQ634" s="17"/>
      <c r="FR634" s="17"/>
      <c r="FS634" s="17"/>
      <c r="FT634" s="17"/>
      <c r="FU634" s="17"/>
      <c r="FV634" s="17"/>
      <c r="FW634" s="17"/>
      <c r="FX634" s="17"/>
      <c r="FY634" s="17"/>
      <c r="FZ634" s="17"/>
      <c r="GA634" s="17"/>
      <c r="GB634" s="17"/>
      <c r="GC634" s="17"/>
      <c r="GD634" s="17"/>
      <c r="GE634" s="17"/>
      <c r="GF634" s="17"/>
      <c r="GG634" s="17"/>
      <c r="GH634" s="17"/>
      <c r="GI634" s="17"/>
      <c r="GJ634" s="17"/>
      <c r="GK634" s="17"/>
      <c r="GL634" s="17"/>
      <c r="GM634" s="17"/>
      <c r="GN634" s="17"/>
    </row>
    <row r="635" spans="1:196" s="17" customFormat="1" ht="30" x14ac:dyDescent="0.25">
      <c r="A635" s="114">
        <f>IF(F635&lt;&gt;"",1+MAX($A$7:A634),"")</f>
        <v>502</v>
      </c>
      <c r="B635" s="232" t="s">
        <v>645</v>
      </c>
      <c r="C635" s="75" t="s">
        <v>648</v>
      </c>
      <c r="D635" s="67"/>
      <c r="E635" s="98" t="s">
        <v>628</v>
      </c>
      <c r="F635" s="68">
        <v>1</v>
      </c>
      <c r="G635" s="65"/>
      <c r="H635" s="68" t="s">
        <v>35</v>
      </c>
      <c r="I635" s="69">
        <v>0</v>
      </c>
      <c r="J635" s="70">
        <f t="shared" si="250"/>
        <v>1</v>
      </c>
      <c r="K635" s="71"/>
      <c r="L635" s="71">
        <f t="shared" si="251"/>
        <v>0</v>
      </c>
      <c r="M635" s="71"/>
      <c r="N635" s="41">
        <f t="shared" si="252"/>
        <v>0</v>
      </c>
      <c r="O635" s="71"/>
      <c r="P635" s="71">
        <f t="shared" si="253"/>
        <v>0</v>
      </c>
      <c r="Q635" s="72">
        <f t="shared" si="254"/>
        <v>0</v>
      </c>
      <c r="R635" s="73"/>
      <c r="S635" s="65"/>
      <c r="T635" s="65"/>
      <c r="U635" s="65"/>
      <c r="V635" s="65"/>
      <c r="W635" s="65"/>
      <c r="X635" s="65"/>
      <c r="Y635" s="65"/>
      <c r="Z635" s="65"/>
      <c r="AA635" s="65"/>
      <c r="AB635" s="65"/>
      <c r="AC635" s="65"/>
      <c r="AD635" s="65"/>
      <c r="AE635" s="65"/>
      <c r="AF635" s="65"/>
      <c r="AG635" s="65"/>
    </row>
    <row r="636" spans="1:196" s="81" customFormat="1" ht="45" x14ac:dyDescent="0.25">
      <c r="A636" s="114">
        <f>IF(F636&lt;&gt;"",1+MAX($A$7:A635),"")</f>
        <v>503</v>
      </c>
      <c r="B636" s="233"/>
      <c r="C636" s="75" t="s">
        <v>648</v>
      </c>
      <c r="D636" s="75"/>
      <c r="E636" s="98" t="s">
        <v>629</v>
      </c>
      <c r="F636" s="68">
        <v>1</v>
      </c>
      <c r="G636" s="65"/>
      <c r="H636" s="68" t="s">
        <v>35</v>
      </c>
      <c r="I636" s="69">
        <v>0</v>
      </c>
      <c r="J636" s="70">
        <f t="shared" si="250"/>
        <v>1</v>
      </c>
      <c r="K636" s="71"/>
      <c r="L636" s="71">
        <f t="shared" si="251"/>
        <v>0</v>
      </c>
      <c r="M636" s="71"/>
      <c r="N636" s="41">
        <f t="shared" si="252"/>
        <v>0</v>
      </c>
      <c r="O636" s="71"/>
      <c r="P636" s="71">
        <f t="shared" si="253"/>
        <v>0</v>
      </c>
      <c r="Q636" s="72">
        <f t="shared" si="254"/>
        <v>0</v>
      </c>
      <c r="R636" s="73"/>
      <c r="S636" s="65"/>
      <c r="T636" s="65"/>
      <c r="U636" s="65"/>
      <c r="V636" s="65"/>
      <c r="W636" s="65"/>
      <c r="X636" s="65"/>
      <c r="Y636" s="65"/>
      <c r="Z636" s="65"/>
      <c r="AA636" s="65"/>
      <c r="AB636" s="65"/>
      <c r="AC636" s="65"/>
      <c r="AD636" s="65"/>
      <c r="AE636" s="65"/>
      <c r="AF636" s="65"/>
      <c r="AG636" s="65"/>
      <c r="AH636" s="17"/>
      <c r="AI636" s="17"/>
      <c r="AJ636" s="17"/>
      <c r="AK636" s="17"/>
      <c r="AL636" s="17"/>
      <c r="AM636" s="17"/>
      <c r="AN636" s="17"/>
      <c r="AO636" s="17"/>
      <c r="AP636" s="17"/>
      <c r="AQ636" s="17"/>
      <c r="AR636" s="17"/>
      <c r="AS636" s="17"/>
      <c r="AT636" s="17"/>
      <c r="AU636" s="17"/>
      <c r="AV636" s="17"/>
      <c r="AW636" s="17"/>
      <c r="AX636" s="17"/>
      <c r="AY636" s="17"/>
      <c r="AZ636" s="17"/>
      <c r="BA636" s="17"/>
      <c r="BB636" s="17"/>
      <c r="BC636" s="17"/>
      <c r="BD636" s="17"/>
      <c r="BE636" s="17"/>
      <c r="BF636" s="17"/>
      <c r="BG636" s="17"/>
      <c r="BH636" s="17"/>
      <c r="BI636" s="17"/>
      <c r="BJ636" s="17"/>
      <c r="BK636" s="17"/>
      <c r="BL636" s="17"/>
      <c r="BM636" s="17"/>
      <c r="BN636" s="17"/>
      <c r="BO636" s="17"/>
      <c r="BP636" s="17"/>
      <c r="BQ636" s="17"/>
      <c r="BR636" s="17"/>
      <c r="BS636" s="17"/>
      <c r="BT636" s="17"/>
      <c r="BU636" s="17"/>
      <c r="BV636" s="17"/>
      <c r="BW636" s="17"/>
      <c r="BX636" s="17"/>
      <c r="BY636" s="17"/>
      <c r="BZ636" s="17"/>
      <c r="CA636" s="17"/>
      <c r="CB636" s="17"/>
      <c r="CC636" s="17"/>
      <c r="CD636" s="17"/>
      <c r="CE636" s="17"/>
      <c r="CF636" s="17"/>
      <c r="CG636" s="17"/>
      <c r="CH636" s="17"/>
      <c r="CI636" s="17"/>
      <c r="CJ636" s="17"/>
      <c r="CK636" s="17"/>
      <c r="CL636" s="17"/>
      <c r="CM636" s="17"/>
      <c r="CN636" s="17"/>
      <c r="CO636" s="17"/>
      <c r="CP636" s="17"/>
      <c r="CQ636" s="17"/>
      <c r="CR636" s="17"/>
      <c r="CS636" s="17"/>
      <c r="CT636" s="17"/>
      <c r="CU636" s="17"/>
      <c r="CV636" s="17"/>
      <c r="CW636" s="17"/>
      <c r="CX636" s="17"/>
      <c r="CY636" s="17"/>
      <c r="CZ636" s="17"/>
      <c r="DA636" s="17"/>
      <c r="DB636" s="17"/>
      <c r="DC636" s="17"/>
      <c r="DD636" s="17"/>
      <c r="DE636" s="17"/>
      <c r="DF636" s="17"/>
      <c r="DG636" s="17"/>
      <c r="DH636" s="17"/>
      <c r="DI636" s="17"/>
      <c r="DJ636" s="17"/>
      <c r="DK636" s="17"/>
      <c r="DL636" s="17"/>
      <c r="DM636" s="17"/>
      <c r="DN636" s="17"/>
      <c r="DO636" s="17"/>
      <c r="DP636" s="17"/>
      <c r="DQ636" s="17"/>
      <c r="DR636" s="17"/>
      <c r="DS636" s="17"/>
      <c r="DT636" s="17"/>
      <c r="DU636" s="17"/>
      <c r="DV636" s="17"/>
      <c r="DW636" s="17"/>
      <c r="DX636" s="17"/>
      <c r="DY636" s="17"/>
      <c r="DZ636" s="17"/>
      <c r="EA636" s="17"/>
      <c r="EB636" s="17"/>
      <c r="EC636" s="17"/>
      <c r="ED636" s="17"/>
      <c r="EE636" s="17"/>
      <c r="EF636" s="17"/>
      <c r="EG636" s="17"/>
      <c r="EH636" s="17"/>
      <c r="EI636" s="17"/>
      <c r="EJ636" s="17"/>
      <c r="EK636" s="17"/>
      <c r="EL636" s="17"/>
      <c r="EM636" s="17"/>
      <c r="EN636" s="17"/>
      <c r="EO636" s="17"/>
      <c r="EP636" s="17"/>
      <c r="EQ636" s="17"/>
      <c r="ER636" s="17"/>
      <c r="ES636" s="17"/>
      <c r="ET636" s="17"/>
      <c r="EU636" s="17"/>
      <c r="EV636" s="17"/>
      <c r="EW636" s="17"/>
      <c r="EX636" s="17"/>
      <c r="EY636" s="17"/>
      <c r="EZ636" s="17"/>
      <c r="FA636" s="17"/>
      <c r="FB636" s="17"/>
      <c r="FC636" s="17"/>
      <c r="FD636" s="17"/>
      <c r="FE636" s="17"/>
      <c r="FF636" s="17"/>
      <c r="FG636" s="17"/>
      <c r="FH636" s="17"/>
      <c r="FI636" s="17"/>
      <c r="FJ636" s="17"/>
      <c r="FK636" s="17"/>
      <c r="FL636" s="17"/>
      <c r="FM636" s="17"/>
      <c r="FN636" s="17"/>
      <c r="FO636" s="17"/>
      <c r="FP636" s="17"/>
      <c r="FQ636" s="17"/>
      <c r="FR636" s="17"/>
      <c r="FS636" s="17"/>
      <c r="FT636" s="17"/>
      <c r="FU636" s="17"/>
      <c r="FV636" s="17"/>
      <c r="FW636" s="17"/>
      <c r="FX636" s="17"/>
      <c r="FY636" s="17"/>
      <c r="FZ636" s="17"/>
      <c r="GA636" s="17"/>
      <c r="GB636" s="17"/>
      <c r="GC636" s="17"/>
      <c r="GD636" s="17"/>
      <c r="GE636" s="17"/>
      <c r="GF636" s="17"/>
      <c r="GG636" s="17"/>
      <c r="GH636" s="17"/>
      <c r="GI636" s="17"/>
      <c r="GJ636" s="17"/>
      <c r="GK636" s="17"/>
      <c r="GL636" s="17"/>
      <c r="GM636" s="17"/>
      <c r="GN636" s="17"/>
    </row>
    <row r="637" spans="1:196" s="81" customFormat="1" ht="60" x14ac:dyDescent="0.25">
      <c r="A637" s="114">
        <f>IF(F637&lt;&gt;"",1+MAX($A$7:A636),"")</f>
        <v>504</v>
      </c>
      <c r="B637" s="233"/>
      <c r="C637" s="75" t="s">
        <v>649</v>
      </c>
      <c r="D637" s="75"/>
      <c r="E637" s="98" t="s">
        <v>1129</v>
      </c>
      <c r="F637" s="68">
        <v>2</v>
      </c>
      <c r="G637" s="65"/>
      <c r="H637" s="68" t="s">
        <v>35</v>
      </c>
      <c r="I637" s="69">
        <v>0</v>
      </c>
      <c r="J637" s="70">
        <f t="shared" si="250"/>
        <v>2</v>
      </c>
      <c r="K637" s="71"/>
      <c r="L637" s="71">
        <f t="shared" si="251"/>
        <v>0</v>
      </c>
      <c r="M637" s="71"/>
      <c r="N637" s="41">
        <f t="shared" si="252"/>
        <v>0</v>
      </c>
      <c r="O637" s="71"/>
      <c r="P637" s="71">
        <f t="shared" si="253"/>
        <v>0</v>
      </c>
      <c r="Q637" s="72">
        <f t="shared" si="254"/>
        <v>0</v>
      </c>
      <c r="R637" s="73"/>
      <c r="S637" s="65"/>
      <c r="T637" s="65"/>
      <c r="U637" s="65"/>
      <c r="V637" s="65"/>
      <c r="W637" s="65"/>
      <c r="X637" s="65"/>
      <c r="Y637" s="65"/>
      <c r="Z637" s="65"/>
      <c r="AA637" s="65"/>
      <c r="AB637" s="65"/>
      <c r="AC637" s="65"/>
      <c r="AD637" s="65"/>
      <c r="AE637" s="65"/>
      <c r="AF637" s="65"/>
      <c r="AG637" s="65"/>
      <c r="AH637" s="17"/>
      <c r="AI637" s="17"/>
      <c r="AJ637" s="17"/>
      <c r="AK637" s="17"/>
      <c r="AL637" s="17"/>
      <c r="AM637" s="17"/>
      <c r="AN637" s="17"/>
      <c r="AO637" s="17"/>
      <c r="AP637" s="17"/>
      <c r="AQ637" s="17"/>
      <c r="AR637" s="17"/>
      <c r="AS637" s="17"/>
      <c r="AT637" s="17"/>
      <c r="AU637" s="17"/>
      <c r="AV637" s="17"/>
      <c r="AW637" s="17"/>
      <c r="AX637" s="17"/>
      <c r="AY637" s="17"/>
      <c r="AZ637" s="17"/>
      <c r="BA637" s="17"/>
      <c r="BB637" s="17"/>
      <c r="BC637" s="17"/>
      <c r="BD637" s="17"/>
      <c r="BE637" s="17"/>
      <c r="BF637" s="17"/>
      <c r="BG637" s="17"/>
      <c r="BH637" s="17"/>
      <c r="BI637" s="17"/>
      <c r="BJ637" s="17"/>
      <c r="BK637" s="17"/>
      <c r="BL637" s="17"/>
      <c r="BM637" s="17"/>
      <c r="BN637" s="17"/>
      <c r="BO637" s="17"/>
      <c r="BP637" s="17"/>
      <c r="BQ637" s="17"/>
      <c r="BR637" s="17"/>
      <c r="BS637" s="17"/>
      <c r="BT637" s="17"/>
      <c r="BU637" s="17"/>
      <c r="BV637" s="17"/>
      <c r="BW637" s="17"/>
      <c r="BX637" s="17"/>
      <c r="BY637" s="17"/>
      <c r="BZ637" s="17"/>
      <c r="CA637" s="17"/>
      <c r="CB637" s="17"/>
      <c r="CC637" s="17"/>
      <c r="CD637" s="17"/>
      <c r="CE637" s="17"/>
      <c r="CF637" s="17"/>
      <c r="CG637" s="17"/>
      <c r="CH637" s="17"/>
      <c r="CI637" s="17"/>
      <c r="CJ637" s="17"/>
      <c r="CK637" s="17"/>
      <c r="CL637" s="17"/>
      <c r="CM637" s="17"/>
      <c r="CN637" s="17"/>
      <c r="CO637" s="17"/>
      <c r="CP637" s="17"/>
      <c r="CQ637" s="17"/>
      <c r="CR637" s="17"/>
      <c r="CS637" s="17"/>
      <c r="CT637" s="17"/>
      <c r="CU637" s="17"/>
      <c r="CV637" s="17"/>
      <c r="CW637" s="17"/>
      <c r="CX637" s="17"/>
      <c r="CY637" s="17"/>
      <c r="CZ637" s="17"/>
      <c r="DA637" s="17"/>
      <c r="DB637" s="17"/>
      <c r="DC637" s="17"/>
      <c r="DD637" s="17"/>
      <c r="DE637" s="17"/>
      <c r="DF637" s="17"/>
      <c r="DG637" s="17"/>
      <c r="DH637" s="17"/>
      <c r="DI637" s="17"/>
      <c r="DJ637" s="17"/>
      <c r="DK637" s="17"/>
      <c r="DL637" s="17"/>
      <c r="DM637" s="17"/>
      <c r="DN637" s="17"/>
      <c r="DO637" s="17"/>
      <c r="DP637" s="17"/>
      <c r="DQ637" s="17"/>
      <c r="DR637" s="17"/>
      <c r="DS637" s="17"/>
      <c r="DT637" s="17"/>
      <c r="DU637" s="17"/>
      <c r="DV637" s="17"/>
      <c r="DW637" s="17"/>
      <c r="DX637" s="17"/>
      <c r="DY637" s="17"/>
      <c r="DZ637" s="17"/>
      <c r="EA637" s="17"/>
      <c r="EB637" s="17"/>
      <c r="EC637" s="17"/>
      <c r="ED637" s="17"/>
      <c r="EE637" s="17"/>
      <c r="EF637" s="17"/>
      <c r="EG637" s="17"/>
      <c r="EH637" s="17"/>
      <c r="EI637" s="17"/>
      <c r="EJ637" s="17"/>
      <c r="EK637" s="17"/>
      <c r="EL637" s="17"/>
      <c r="EM637" s="17"/>
      <c r="EN637" s="17"/>
      <c r="EO637" s="17"/>
      <c r="EP637" s="17"/>
      <c r="EQ637" s="17"/>
      <c r="ER637" s="17"/>
      <c r="ES637" s="17"/>
      <c r="ET637" s="17"/>
      <c r="EU637" s="17"/>
      <c r="EV637" s="17"/>
      <c r="EW637" s="17"/>
      <c r="EX637" s="17"/>
      <c r="EY637" s="17"/>
      <c r="EZ637" s="17"/>
      <c r="FA637" s="17"/>
      <c r="FB637" s="17"/>
      <c r="FC637" s="17"/>
      <c r="FD637" s="17"/>
      <c r="FE637" s="17"/>
      <c r="FF637" s="17"/>
      <c r="FG637" s="17"/>
      <c r="FH637" s="17"/>
      <c r="FI637" s="17"/>
      <c r="FJ637" s="17"/>
      <c r="FK637" s="17"/>
      <c r="FL637" s="17"/>
      <c r="FM637" s="17"/>
      <c r="FN637" s="17"/>
      <c r="FO637" s="17"/>
      <c r="FP637" s="17"/>
      <c r="FQ637" s="17"/>
      <c r="FR637" s="17"/>
      <c r="FS637" s="17"/>
      <c r="FT637" s="17"/>
      <c r="FU637" s="17"/>
      <c r="FV637" s="17"/>
      <c r="FW637" s="17"/>
      <c r="FX637" s="17"/>
      <c r="FY637" s="17"/>
      <c r="FZ637" s="17"/>
      <c r="GA637" s="17"/>
      <c r="GB637" s="17"/>
      <c r="GC637" s="17"/>
      <c r="GD637" s="17"/>
      <c r="GE637" s="17"/>
      <c r="GF637" s="17"/>
      <c r="GG637" s="17"/>
      <c r="GH637" s="17"/>
      <c r="GI637" s="17"/>
      <c r="GJ637" s="17"/>
      <c r="GK637" s="17"/>
      <c r="GL637" s="17"/>
      <c r="GM637" s="17"/>
      <c r="GN637" s="17"/>
    </row>
    <row r="638" spans="1:196" s="81" customFormat="1" ht="45" x14ac:dyDescent="0.25">
      <c r="A638" s="114">
        <f>IF(F638&lt;&gt;"",1+MAX($A$7:A637),"")</f>
        <v>505</v>
      </c>
      <c r="B638" s="234"/>
      <c r="C638" s="75" t="s">
        <v>648</v>
      </c>
      <c r="D638" s="75"/>
      <c r="E638" s="98" t="s">
        <v>630</v>
      </c>
      <c r="F638" s="68">
        <v>1</v>
      </c>
      <c r="G638" s="83"/>
      <c r="H638" s="68" t="s">
        <v>35</v>
      </c>
      <c r="I638" s="69">
        <v>0</v>
      </c>
      <c r="J638" s="70">
        <f t="shared" si="250"/>
        <v>1</v>
      </c>
      <c r="K638" s="71"/>
      <c r="L638" s="71">
        <f t="shared" si="251"/>
        <v>0</v>
      </c>
      <c r="M638" s="71"/>
      <c r="N638" s="41">
        <f t="shared" si="252"/>
        <v>0</v>
      </c>
      <c r="O638" s="71"/>
      <c r="P638" s="71">
        <f t="shared" si="253"/>
        <v>0</v>
      </c>
      <c r="Q638" s="72">
        <f t="shared" si="254"/>
        <v>0</v>
      </c>
      <c r="R638" s="73"/>
      <c r="S638" s="82"/>
      <c r="T638" s="83"/>
      <c r="U638" s="83"/>
      <c r="V638" s="84"/>
      <c r="W638" s="85"/>
      <c r="X638" s="86"/>
      <c r="Y638" s="86"/>
      <c r="Z638" s="86"/>
      <c r="AA638" s="86"/>
      <c r="AB638" s="87"/>
      <c r="AC638" s="88"/>
      <c r="AD638" s="65"/>
      <c r="AE638" s="65"/>
      <c r="AF638" s="65"/>
      <c r="AG638" s="65"/>
      <c r="AH638" s="17"/>
      <c r="AI638" s="17"/>
      <c r="AJ638" s="17"/>
      <c r="AK638" s="17"/>
      <c r="AL638" s="17"/>
      <c r="AM638" s="17"/>
      <c r="AN638" s="17"/>
      <c r="AO638" s="17"/>
      <c r="AP638" s="17"/>
      <c r="AQ638" s="17"/>
      <c r="AR638" s="17"/>
      <c r="AS638" s="17"/>
      <c r="AT638" s="17"/>
      <c r="AU638" s="17"/>
      <c r="AV638" s="17"/>
      <c r="AW638" s="17"/>
      <c r="AX638" s="17"/>
      <c r="AY638" s="17"/>
      <c r="AZ638" s="17"/>
      <c r="BA638" s="17"/>
      <c r="BB638" s="17"/>
      <c r="BC638" s="17"/>
      <c r="BD638" s="17"/>
      <c r="BE638" s="17"/>
      <c r="BF638" s="17"/>
      <c r="BG638" s="17"/>
      <c r="BH638" s="17"/>
      <c r="BI638" s="17"/>
      <c r="BJ638" s="17"/>
      <c r="BK638" s="17"/>
      <c r="BL638" s="17"/>
      <c r="BM638" s="17"/>
      <c r="BN638" s="17"/>
      <c r="BO638" s="17"/>
      <c r="BP638" s="17"/>
      <c r="BQ638" s="17"/>
      <c r="BR638" s="17"/>
      <c r="BS638" s="17"/>
      <c r="BT638" s="17"/>
      <c r="BU638" s="17"/>
      <c r="BV638" s="17"/>
      <c r="BW638" s="17"/>
      <c r="BX638" s="17"/>
      <c r="BY638" s="17"/>
      <c r="BZ638" s="17"/>
      <c r="CA638" s="17"/>
      <c r="CB638" s="17"/>
      <c r="CC638" s="17"/>
      <c r="CD638" s="17"/>
      <c r="CE638" s="17"/>
      <c r="CF638" s="17"/>
      <c r="CG638" s="17"/>
      <c r="CH638" s="17"/>
      <c r="CI638" s="17"/>
      <c r="CJ638" s="17"/>
      <c r="CK638" s="17"/>
      <c r="CL638" s="17"/>
      <c r="CM638" s="17"/>
      <c r="CN638" s="17"/>
      <c r="CO638" s="17"/>
      <c r="CP638" s="17"/>
      <c r="CQ638" s="17"/>
      <c r="CR638" s="17"/>
      <c r="CS638" s="17"/>
      <c r="CT638" s="17"/>
      <c r="CU638" s="17"/>
      <c r="CV638" s="17"/>
      <c r="CW638" s="17"/>
      <c r="CX638" s="17"/>
      <c r="CY638" s="17"/>
      <c r="CZ638" s="17"/>
      <c r="DA638" s="17"/>
      <c r="DB638" s="17"/>
      <c r="DC638" s="17"/>
      <c r="DD638" s="17"/>
      <c r="DE638" s="17"/>
      <c r="DF638" s="17"/>
      <c r="DG638" s="17"/>
      <c r="DH638" s="17"/>
      <c r="DI638" s="17"/>
      <c r="DJ638" s="17"/>
      <c r="DK638" s="17"/>
      <c r="DL638" s="17"/>
      <c r="DM638" s="17"/>
      <c r="DN638" s="17"/>
      <c r="DO638" s="17"/>
      <c r="DP638" s="17"/>
      <c r="DQ638" s="17"/>
      <c r="DR638" s="17"/>
      <c r="DS638" s="17"/>
      <c r="DT638" s="17"/>
      <c r="DU638" s="17"/>
      <c r="DV638" s="17"/>
      <c r="DW638" s="17"/>
      <c r="DX638" s="17"/>
      <c r="DY638" s="17"/>
      <c r="DZ638" s="17"/>
      <c r="EA638" s="17"/>
      <c r="EB638" s="17"/>
      <c r="EC638" s="17"/>
      <c r="ED638" s="17"/>
      <c r="EE638" s="17"/>
      <c r="EF638" s="17"/>
      <c r="EG638" s="17"/>
      <c r="EH638" s="17"/>
      <c r="EI638" s="17"/>
      <c r="EJ638" s="17"/>
      <c r="EK638" s="17"/>
      <c r="EL638" s="17"/>
      <c r="EM638" s="17"/>
      <c r="EN638" s="17"/>
      <c r="EO638" s="17"/>
      <c r="EP638" s="17"/>
      <c r="EQ638" s="17"/>
      <c r="ER638" s="17"/>
      <c r="ES638" s="17"/>
      <c r="ET638" s="17"/>
      <c r="EU638" s="17"/>
      <c r="EV638" s="17"/>
      <c r="EW638" s="17"/>
      <c r="EX638" s="17"/>
      <c r="EY638" s="17"/>
      <c r="EZ638" s="17"/>
      <c r="FA638" s="17"/>
      <c r="FB638" s="17"/>
      <c r="FC638" s="17"/>
      <c r="FD638" s="17"/>
      <c r="FE638" s="17"/>
      <c r="FF638" s="17"/>
      <c r="FG638" s="17"/>
      <c r="FH638" s="17"/>
      <c r="FI638" s="17"/>
      <c r="FJ638" s="17"/>
      <c r="FK638" s="17"/>
      <c r="FL638" s="17"/>
      <c r="FM638" s="17"/>
      <c r="FN638" s="17"/>
      <c r="FO638" s="17"/>
      <c r="FP638" s="17"/>
      <c r="FQ638" s="17"/>
      <c r="FR638" s="17"/>
      <c r="FS638" s="17"/>
      <c r="FT638" s="17"/>
      <c r="FU638" s="17"/>
      <c r="FV638" s="17"/>
      <c r="FW638" s="17"/>
      <c r="FX638" s="17"/>
      <c r="FY638" s="17"/>
      <c r="FZ638" s="17"/>
      <c r="GA638" s="17"/>
      <c r="GB638" s="17"/>
      <c r="GC638" s="17"/>
      <c r="GD638" s="17"/>
      <c r="GE638" s="17"/>
      <c r="GF638" s="17"/>
      <c r="GG638" s="17"/>
      <c r="GH638" s="17"/>
      <c r="GI638" s="17"/>
      <c r="GJ638" s="17"/>
      <c r="GK638" s="17"/>
      <c r="GL638" s="17"/>
      <c r="GM638" s="17"/>
      <c r="GN638" s="17"/>
    </row>
    <row r="639" spans="1:196" s="81" customFormat="1" x14ac:dyDescent="0.25">
      <c r="A639" s="114" t="str">
        <f>IF(F639&lt;&gt;"",1+MAX($A$7:A638),"")</f>
        <v/>
      </c>
      <c r="B639" s="177"/>
      <c r="C639" s="75"/>
      <c r="D639" s="67" t="s">
        <v>78</v>
      </c>
      <c r="E639" s="132" t="s">
        <v>79</v>
      </c>
      <c r="F639" s="68"/>
      <c r="G639" s="83"/>
      <c r="H639" s="68"/>
      <c r="I639" s="69"/>
      <c r="J639" s="70"/>
      <c r="K639" s="71"/>
      <c r="L639" s="71"/>
      <c r="M639" s="71"/>
      <c r="N639" s="41"/>
      <c r="O639" s="71"/>
      <c r="P639" s="71"/>
      <c r="Q639" s="72"/>
      <c r="R639" s="73"/>
      <c r="S639" s="82"/>
      <c r="T639" s="83"/>
      <c r="U639" s="83"/>
      <c r="V639" s="84"/>
      <c r="W639" s="85"/>
      <c r="X639" s="86"/>
      <c r="Y639" s="86"/>
      <c r="Z639" s="86"/>
      <c r="AA639" s="86"/>
      <c r="AB639" s="87"/>
      <c r="AC639" s="131"/>
      <c r="AD639" s="65"/>
      <c r="AE639" s="65"/>
      <c r="AF639" s="65"/>
      <c r="AG639" s="65"/>
      <c r="AH639" s="17"/>
      <c r="AI639" s="17"/>
      <c r="AJ639" s="17"/>
      <c r="AK639" s="17"/>
      <c r="AL639" s="17"/>
      <c r="AM639" s="17"/>
      <c r="AN639" s="17"/>
      <c r="AO639" s="17"/>
      <c r="AP639" s="17"/>
      <c r="AQ639" s="17"/>
      <c r="AR639" s="17"/>
      <c r="AS639" s="17"/>
      <c r="AT639" s="17"/>
      <c r="AU639" s="17"/>
      <c r="AV639" s="17"/>
      <c r="AW639" s="17"/>
      <c r="AX639" s="17"/>
      <c r="AY639" s="17"/>
      <c r="AZ639" s="17"/>
      <c r="BA639" s="17"/>
      <c r="BB639" s="17"/>
      <c r="BC639" s="17"/>
      <c r="BD639" s="17"/>
      <c r="BE639" s="17"/>
      <c r="BF639" s="17"/>
      <c r="BG639" s="17"/>
      <c r="BH639" s="17"/>
      <c r="BI639" s="17"/>
      <c r="BJ639" s="17"/>
      <c r="BK639" s="17"/>
      <c r="BL639" s="17"/>
      <c r="BM639" s="17"/>
      <c r="BN639" s="17"/>
      <c r="BO639" s="17"/>
      <c r="BP639" s="17"/>
      <c r="BQ639" s="17"/>
      <c r="BR639" s="17"/>
      <c r="BS639" s="17"/>
      <c r="BT639" s="17"/>
      <c r="BU639" s="17"/>
      <c r="BV639" s="17"/>
      <c r="BW639" s="17"/>
      <c r="BX639" s="17"/>
      <c r="BY639" s="17"/>
      <c r="BZ639" s="17"/>
      <c r="CA639" s="17"/>
      <c r="CB639" s="17"/>
      <c r="CC639" s="17"/>
      <c r="CD639" s="17"/>
      <c r="CE639" s="17"/>
      <c r="CF639" s="17"/>
      <c r="CG639" s="17"/>
      <c r="CH639" s="17"/>
      <c r="CI639" s="17"/>
      <c r="CJ639" s="17"/>
      <c r="CK639" s="17"/>
      <c r="CL639" s="17"/>
      <c r="CM639" s="17"/>
      <c r="CN639" s="17"/>
      <c r="CO639" s="17"/>
      <c r="CP639" s="17"/>
      <c r="CQ639" s="17"/>
      <c r="CR639" s="17"/>
      <c r="CS639" s="17"/>
      <c r="CT639" s="17"/>
      <c r="CU639" s="17"/>
      <c r="CV639" s="17"/>
      <c r="CW639" s="17"/>
      <c r="CX639" s="17"/>
      <c r="CY639" s="17"/>
      <c r="CZ639" s="17"/>
      <c r="DA639" s="17"/>
      <c r="DB639" s="17"/>
      <c r="DC639" s="17"/>
      <c r="DD639" s="17"/>
      <c r="DE639" s="17"/>
      <c r="DF639" s="17"/>
      <c r="DG639" s="17"/>
      <c r="DH639" s="17"/>
      <c r="DI639" s="17"/>
      <c r="DJ639" s="17"/>
      <c r="DK639" s="17"/>
      <c r="DL639" s="17"/>
      <c r="DM639" s="17"/>
      <c r="DN639" s="17"/>
      <c r="DO639" s="17"/>
      <c r="DP639" s="17"/>
      <c r="DQ639" s="17"/>
      <c r="DR639" s="17"/>
      <c r="DS639" s="17"/>
      <c r="DT639" s="17"/>
      <c r="DU639" s="17"/>
      <c r="DV639" s="17"/>
      <c r="DW639" s="17"/>
      <c r="DX639" s="17"/>
      <c r="DY639" s="17"/>
      <c r="DZ639" s="17"/>
      <c r="EA639" s="17"/>
      <c r="EB639" s="17"/>
      <c r="EC639" s="17"/>
      <c r="ED639" s="17"/>
      <c r="EE639" s="17"/>
      <c r="EF639" s="17"/>
      <c r="EG639" s="17"/>
      <c r="EH639" s="17"/>
      <c r="EI639" s="17"/>
      <c r="EJ639" s="17"/>
      <c r="EK639" s="17"/>
      <c r="EL639" s="17"/>
      <c r="EM639" s="17"/>
      <c r="EN639" s="17"/>
      <c r="EO639" s="17"/>
      <c r="EP639" s="17"/>
      <c r="EQ639" s="17"/>
      <c r="ER639" s="17"/>
      <c r="ES639" s="17"/>
      <c r="ET639" s="17"/>
      <c r="EU639" s="17"/>
      <c r="EV639" s="17"/>
      <c r="EW639" s="17"/>
      <c r="EX639" s="17"/>
      <c r="EY639" s="17"/>
      <c r="EZ639" s="17"/>
      <c r="FA639" s="17"/>
      <c r="FB639" s="17"/>
      <c r="FC639" s="17"/>
      <c r="FD639" s="17"/>
      <c r="FE639" s="17"/>
      <c r="FF639" s="17"/>
      <c r="FG639" s="17"/>
      <c r="FH639" s="17"/>
      <c r="FI639" s="17"/>
      <c r="FJ639" s="17"/>
      <c r="FK639" s="17"/>
      <c r="FL639" s="17"/>
      <c r="FM639" s="17"/>
      <c r="FN639" s="17"/>
      <c r="FO639" s="17"/>
      <c r="FP639" s="17"/>
      <c r="FQ639" s="17"/>
      <c r="FR639" s="17"/>
      <c r="FS639" s="17"/>
      <c r="FT639" s="17"/>
      <c r="FU639" s="17"/>
      <c r="FV639" s="17"/>
      <c r="FW639" s="17"/>
      <c r="FX639" s="17"/>
      <c r="FY639" s="17"/>
      <c r="FZ639" s="17"/>
      <c r="GA639" s="17"/>
      <c r="GB639" s="17"/>
      <c r="GC639" s="17"/>
      <c r="GD639" s="17"/>
      <c r="GE639" s="17"/>
      <c r="GF639" s="17"/>
      <c r="GG639" s="17"/>
      <c r="GH639" s="17"/>
      <c r="GI639" s="17"/>
      <c r="GJ639" s="17"/>
      <c r="GK639" s="17"/>
      <c r="GL639" s="17"/>
      <c r="GM639" s="17"/>
      <c r="GN639" s="17"/>
    </row>
    <row r="640" spans="1:196" s="17" customFormat="1" ht="45" x14ac:dyDescent="0.25">
      <c r="A640" s="114">
        <f>IF(F640&lt;&gt;"",1+MAX($A$7:A639),"")</f>
        <v>506</v>
      </c>
      <c r="B640" s="232" t="s">
        <v>646</v>
      </c>
      <c r="C640" s="235" t="s">
        <v>648</v>
      </c>
      <c r="D640" s="67"/>
      <c r="E640" s="98" t="s">
        <v>607</v>
      </c>
      <c r="F640" s="68">
        <v>1</v>
      </c>
      <c r="G640" s="65"/>
      <c r="H640" s="68" t="s">
        <v>35</v>
      </c>
      <c r="I640" s="69">
        <v>0</v>
      </c>
      <c r="J640" s="70">
        <f t="shared" si="250"/>
        <v>1</v>
      </c>
      <c r="K640" s="71"/>
      <c r="L640" s="71">
        <f t="shared" si="251"/>
        <v>0</v>
      </c>
      <c r="M640" s="71"/>
      <c r="N640" s="41">
        <f t="shared" si="252"/>
        <v>0</v>
      </c>
      <c r="O640" s="71"/>
      <c r="P640" s="71">
        <f t="shared" si="253"/>
        <v>0</v>
      </c>
      <c r="Q640" s="72">
        <f t="shared" si="254"/>
        <v>0</v>
      </c>
      <c r="R640" s="73"/>
      <c r="S640" s="65"/>
      <c r="T640" s="65"/>
      <c r="U640" s="65"/>
      <c r="V640" s="65"/>
      <c r="W640" s="65"/>
      <c r="X640" s="65"/>
      <c r="Y640" s="65"/>
      <c r="Z640" s="65"/>
      <c r="AA640" s="65"/>
      <c r="AB640" s="65"/>
      <c r="AC640" s="65"/>
      <c r="AD640" s="65"/>
      <c r="AE640" s="65"/>
      <c r="AF640" s="65"/>
      <c r="AG640" s="65"/>
    </row>
    <row r="641" spans="1:196" s="81" customFormat="1" ht="45" x14ac:dyDescent="0.25">
      <c r="A641" s="114">
        <f>IF(F641&lt;&gt;"",1+MAX($A$7:A640),"")</f>
        <v>507</v>
      </c>
      <c r="B641" s="233"/>
      <c r="C641" s="236"/>
      <c r="D641" s="75"/>
      <c r="E641" s="98" t="s">
        <v>608</v>
      </c>
      <c r="F641" s="68">
        <v>1</v>
      </c>
      <c r="G641" s="65"/>
      <c r="H641" s="68" t="s">
        <v>35</v>
      </c>
      <c r="I641" s="69">
        <v>0</v>
      </c>
      <c r="J641" s="70">
        <f t="shared" si="250"/>
        <v>1</v>
      </c>
      <c r="K641" s="71"/>
      <c r="L641" s="71">
        <f t="shared" si="251"/>
        <v>0</v>
      </c>
      <c r="M641" s="71"/>
      <c r="N641" s="41">
        <f t="shared" si="252"/>
        <v>0</v>
      </c>
      <c r="O641" s="71"/>
      <c r="P641" s="71">
        <f t="shared" si="253"/>
        <v>0</v>
      </c>
      <c r="Q641" s="72">
        <f t="shared" si="254"/>
        <v>0</v>
      </c>
      <c r="R641" s="73"/>
      <c r="S641" s="65"/>
      <c r="T641" s="65"/>
      <c r="U641" s="65"/>
      <c r="V641" s="65"/>
      <c r="W641" s="65"/>
      <c r="X641" s="65"/>
      <c r="Y641" s="65"/>
      <c r="Z641" s="65"/>
      <c r="AA641" s="65"/>
      <c r="AB641" s="65"/>
      <c r="AC641" s="65"/>
      <c r="AD641" s="65"/>
      <c r="AE641" s="65"/>
      <c r="AF641" s="65"/>
      <c r="AG641" s="65"/>
      <c r="AH641" s="17"/>
      <c r="AI641" s="17"/>
      <c r="AJ641" s="17"/>
      <c r="AK641" s="17"/>
      <c r="AL641" s="17"/>
      <c r="AM641" s="17"/>
      <c r="AN641" s="17"/>
      <c r="AO641" s="17"/>
      <c r="AP641" s="17"/>
      <c r="AQ641" s="17"/>
      <c r="AR641" s="17"/>
      <c r="AS641" s="17"/>
      <c r="AT641" s="17"/>
      <c r="AU641" s="17"/>
      <c r="AV641" s="17"/>
      <c r="AW641" s="17"/>
      <c r="AX641" s="17"/>
      <c r="AY641" s="17"/>
      <c r="AZ641" s="17"/>
      <c r="BA641" s="17"/>
      <c r="BB641" s="17"/>
      <c r="BC641" s="17"/>
      <c r="BD641" s="17"/>
      <c r="BE641" s="17"/>
      <c r="BF641" s="17"/>
      <c r="BG641" s="17"/>
      <c r="BH641" s="17"/>
      <c r="BI641" s="17"/>
      <c r="BJ641" s="17"/>
      <c r="BK641" s="17"/>
      <c r="BL641" s="17"/>
      <c r="BM641" s="17"/>
      <c r="BN641" s="17"/>
      <c r="BO641" s="17"/>
      <c r="BP641" s="17"/>
      <c r="BQ641" s="17"/>
      <c r="BR641" s="17"/>
      <c r="BS641" s="17"/>
      <c r="BT641" s="17"/>
      <c r="BU641" s="17"/>
      <c r="BV641" s="17"/>
      <c r="BW641" s="17"/>
      <c r="BX641" s="17"/>
      <c r="BY641" s="17"/>
      <c r="BZ641" s="17"/>
      <c r="CA641" s="17"/>
      <c r="CB641" s="17"/>
      <c r="CC641" s="17"/>
      <c r="CD641" s="17"/>
      <c r="CE641" s="17"/>
      <c r="CF641" s="17"/>
      <c r="CG641" s="17"/>
      <c r="CH641" s="17"/>
      <c r="CI641" s="17"/>
      <c r="CJ641" s="17"/>
      <c r="CK641" s="17"/>
      <c r="CL641" s="17"/>
      <c r="CM641" s="17"/>
      <c r="CN641" s="17"/>
      <c r="CO641" s="17"/>
      <c r="CP641" s="17"/>
      <c r="CQ641" s="17"/>
      <c r="CR641" s="17"/>
      <c r="CS641" s="17"/>
      <c r="CT641" s="17"/>
      <c r="CU641" s="17"/>
      <c r="CV641" s="17"/>
      <c r="CW641" s="17"/>
      <c r="CX641" s="17"/>
      <c r="CY641" s="17"/>
      <c r="CZ641" s="17"/>
      <c r="DA641" s="17"/>
      <c r="DB641" s="17"/>
      <c r="DC641" s="17"/>
      <c r="DD641" s="17"/>
      <c r="DE641" s="17"/>
      <c r="DF641" s="17"/>
      <c r="DG641" s="17"/>
      <c r="DH641" s="17"/>
      <c r="DI641" s="17"/>
      <c r="DJ641" s="17"/>
      <c r="DK641" s="17"/>
      <c r="DL641" s="17"/>
      <c r="DM641" s="17"/>
      <c r="DN641" s="17"/>
      <c r="DO641" s="17"/>
      <c r="DP641" s="17"/>
      <c r="DQ641" s="17"/>
      <c r="DR641" s="17"/>
      <c r="DS641" s="17"/>
      <c r="DT641" s="17"/>
      <c r="DU641" s="17"/>
      <c r="DV641" s="17"/>
      <c r="DW641" s="17"/>
      <c r="DX641" s="17"/>
      <c r="DY641" s="17"/>
      <c r="DZ641" s="17"/>
      <c r="EA641" s="17"/>
      <c r="EB641" s="17"/>
      <c r="EC641" s="17"/>
      <c r="ED641" s="17"/>
      <c r="EE641" s="17"/>
      <c r="EF641" s="17"/>
      <c r="EG641" s="17"/>
      <c r="EH641" s="17"/>
      <c r="EI641" s="17"/>
      <c r="EJ641" s="17"/>
      <c r="EK641" s="17"/>
      <c r="EL641" s="17"/>
      <c r="EM641" s="17"/>
      <c r="EN641" s="17"/>
      <c r="EO641" s="17"/>
      <c r="EP641" s="17"/>
      <c r="EQ641" s="17"/>
      <c r="ER641" s="17"/>
      <c r="ES641" s="17"/>
      <c r="ET641" s="17"/>
      <c r="EU641" s="17"/>
      <c r="EV641" s="17"/>
      <c r="EW641" s="17"/>
      <c r="EX641" s="17"/>
      <c r="EY641" s="17"/>
      <c r="EZ641" s="17"/>
      <c r="FA641" s="17"/>
      <c r="FB641" s="17"/>
      <c r="FC641" s="17"/>
      <c r="FD641" s="17"/>
      <c r="FE641" s="17"/>
      <c r="FF641" s="17"/>
      <c r="FG641" s="17"/>
      <c r="FH641" s="17"/>
      <c r="FI641" s="17"/>
      <c r="FJ641" s="17"/>
      <c r="FK641" s="17"/>
      <c r="FL641" s="17"/>
      <c r="FM641" s="17"/>
      <c r="FN641" s="17"/>
      <c r="FO641" s="17"/>
      <c r="FP641" s="17"/>
      <c r="FQ641" s="17"/>
      <c r="FR641" s="17"/>
      <c r="FS641" s="17"/>
      <c r="FT641" s="17"/>
      <c r="FU641" s="17"/>
      <c r="FV641" s="17"/>
      <c r="FW641" s="17"/>
      <c r="FX641" s="17"/>
      <c r="FY641" s="17"/>
      <c r="FZ641" s="17"/>
      <c r="GA641" s="17"/>
      <c r="GB641" s="17"/>
      <c r="GC641" s="17"/>
      <c r="GD641" s="17"/>
      <c r="GE641" s="17"/>
      <c r="GF641" s="17"/>
      <c r="GG641" s="17"/>
      <c r="GH641" s="17"/>
      <c r="GI641" s="17"/>
      <c r="GJ641" s="17"/>
      <c r="GK641" s="17"/>
      <c r="GL641" s="17"/>
      <c r="GM641" s="17"/>
      <c r="GN641" s="17"/>
    </row>
    <row r="642" spans="1:196" s="81" customFormat="1" ht="45" x14ac:dyDescent="0.25">
      <c r="A642" s="114">
        <f>IF(F642&lt;&gt;"",1+MAX($A$7:A641),"")</f>
        <v>508</v>
      </c>
      <c r="B642" s="233"/>
      <c r="C642" s="236"/>
      <c r="D642" s="75"/>
      <c r="E642" s="98" t="s">
        <v>609</v>
      </c>
      <c r="F642" s="68">
        <v>1</v>
      </c>
      <c r="G642" s="65"/>
      <c r="H642" s="68" t="s">
        <v>35</v>
      </c>
      <c r="I642" s="69">
        <v>0</v>
      </c>
      <c r="J642" s="70">
        <f t="shared" si="250"/>
        <v>1</v>
      </c>
      <c r="K642" s="71"/>
      <c r="L642" s="71">
        <f t="shared" si="251"/>
        <v>0</v>
      </c>
      <c r="M642" s="71"/>
      <c r="N642" s="41">
        <f t="shared" si="252"/>
        <v>0</v>
      </c>
      <c r="O642" s="71"/>
      <c r="P642" s="71">
        <f t="shared" si="253"/>
        <v>0</v>
      </c>
      <c r="Q642" s="72">
        <f t="shared" si="254"/>
        <v>0</v>
      </c>
      <c r="R642" s="73"/>
      <c r="S642" s="65"/>
      <c r="T642" s="65"/>
      <c r="U642" s="65"/>
      <c r="V642" s="65"/>
      <c r="W642" s="65"/>
      <c r="X642" s="65"/>
      <c r="Y642" s="65"/>
      <c r="Z642" s="65"/>
      <c r="AA642" s="65"/>
      <c r="AB642" s="65"/>
      <c r="AC642" s="65"/>
      <c r="AD642" s="65"/>
      <c r="AE642" s="65"/>
      <c r="AF642" s="65"/>
      <c r="AG642" s="65"/>
      <c r="AH642" s="17"/>
      <c r="AI642" s="17"/>
      <c r="AJ642" s="17"/>
      <c r="AK642" s="17"/>
      <c r="AL642" s="17"/>
      <c r="AM642" s="17"/>
      <c r="AN642" s="17"/>
      <c r="AO642" s="17"/>
      <c r="AP642" s="17"/>
      <c r="AQ642" s="17"/>
      <c r="AR642" s="17"/>
      <c r="AS642" s="17"/>
      <c r="AT642" s="17"/>
      <c r="AU642" s="17"/>
      <c r="AV642" s="17"/>
      <c r="AW642" s="17"/>
      <c r="AX642" s="17"/>
      <c r="AY642" s="17"/>
      <c r="AZ642" s="17"/>
      <c r="BA642" s="17"/>
      <c r="BB642" s="17"/>
      <c r="BC642" s="17"/>
      <c r="BD642" s="17"/>
      <c r="BE642" s="17"/>
      <c r="BF642" s="17"/>
      <c r="BG642" s="17"/>
      <c r="BH642" s="17"/>
      <c r="BI642" s="17"/>
      <c r="BJ642" s="17"/>
      <c r="BK642" s="17"/>
      <c r="BL642" s="17"/>
      <c r="BM642" s="17"/>
      <c r="BN642" s="17"/>
      <c r="BO642" s="17"/>
      <c r="BP642" s="17"/>
      <c r="BQ642" s="17"/>
      <c r="BR642" s="17"/>
      <c r="BS642" s="17"/>
      <c r="BT642" s="17"/>
      <c r="BU642" s="17"/>
      <c r="BV642" s="17"/>
      <c r="BW642" s="17"/>
      <c r="BX642" s="17"/>
      <c r="BY642" s="17"/>
      <c r="BZ642" s="17"/>
      <c r="CA642" s="17"/>
      <c r="CB642" s="17"/>
      <c r="CC642" s="17"/>
      <c r="CD642" s="17"/>
      <c r="CE642" s="17"/>
      <c r="CF642" s="17"/>
      <c r="CG642" s="17"/>
      <c r="CH642" s="17"/>
      <c r="CI642" s="17"/>
      <c r="CJ642" s="17"/>
      <c r="CK642" s="17"/>
      <c r="CL642" s="17"/>
      <c r="CM642" s="17"/>
      <c r="CN642" s="17"/>
      <c r="CO642" s="17"/>
      <c r="CP642" s="17"/>
      <c r="CQ642" s="17"/>
      <c r="CR642" s="17"/>
      <c r="CS642" s="17"/>
      <c r="CT642" s="17"/>
      <c r="CU642" s="17"/>
      <c r="CV642" s="17"/>
      <c r="CW642" s="17"/>
      <c r="CX642" s="17"/>
      <c r="CY642" s="17"/>
      <c r="CZ642" s="17"/>
      <c r="DA642" s="17"/>
      <c r="DB642" s="17"/>
      <c r="DC642" s="17"/>
      <c r="DD642" s="17"/>
      <c r="DE642" s="17"/>
      <c r="DF642" s="17"/>
      <c r="DG642" s="17"/>
      <c r="DH642" s="17"/>
      <c r="DI642" s="17"/>
      <c r="DJ642" s="17"/>
      <c r="DK642" s="17"/>
      <c r="DL642" s="17"/>
      <c r="DM642" s="17"/>
      <c r="DN642" s="17"/>
      <c r="DO642" s="17"/>
      <c r="DP642" s="17"/>
      <c r="DQ642" s="17"/>
      <c r="DR642" s="17"/>
      <c r="DS642" s="17"/>
      <c r="DT642" s="17"/>
      <c r="DU642" s="17"/>
      <c r="DV642" s="17"/>
      <c r="DW642" s="17"/>
      <c r="DX642" s="17"/>
      <c r="DY642" s="17"/>
      <c r="DZ642" s="17"/>
      <c r="EA642" s="17"/>
      <c r="EB642" s="17"/>
      <c r="EC642" s="17"/>
      <c r="ED642" s="17"/>
      <c r="EE642" s="17"/>
      <c r="EF642" s="17"/>
      <c r="EG642" s="17"/>
      <c r="EH642" s="17"/>
      <c r="EI642" s="17"/>
      <c r="EJ642" s="17"/>
      <c r="EK642" s="17"/>
      <c r="EL642" s="17"/>
      <c r="EM642" s="17"/>
      <c r="EN642" s="17"/>
      <c r="EO642" s="17"/>
      <c r="EP642" s="17"/>
      <c r="EQ642" s="17"/>
      <c r="ER642" s="17"/>
      <c r="ES642" s="17"/>
      <c r="ET642" s="17"/>
      <c r="EU642" s="17"/>
      <c r="EV642" s="17"/>
      <c r="EW642" s="17"/>
      <c r="EX642" s="17"/>
      <c r="EY642" s="17"/>
      <c r="EZ642" s="17"/>
      <c r="FA642" s="17"/>
      <c r="FB642" s="17"/>
      <c r="FC642" s="17"/>
      <c r="FD642" s="17"/>
      <c r="FE642" s="17"/>
      <c r="FF642" s="17"/>
      <c r="FG642" s="17"/>
      <c r="FH642" s="17"/>
      <c r="FI642" s="17"/>
      <c r="FJ642" s="17"/>
      <c r="FK642" s="17"/>
      <c r="FL642" s="17"/>
      <c r="FM642" s="17"/>
      <c r="FN642" s="17"/>
      <c r="FO642" s="17"/>
      <c r="FP642" s="17"/>
      <c r="FQ642" s="17"/>
      <c r="FR642" s="17"/>
      <c r="FS642" s="17"/>
      <c r="FT642" s="17"/>
      <c r="FU642" s="17"/>
      <c r="FV642" s="17"/>
      <c r="FW642" s="17"/>
      <c r="FX642" s="17"/>
      <c r="FY642" s="17"/>
      <c r="FZ642" s="17"/>
      <c r="GA642" s="17"/>
      <c r="GB642" s="17"/>
      <c r="GC642" s="17"/>
      <c r="GD642" s="17"/>
      <c r="GE642" s="17"/>
      <c r="GF642" s="17"/>
      <c r="GG642" s="17"/>
      <c r="GH642" s="17"/>
      <c r="GI642" s="17"/>
      <c r="GJ642" s="17"/>
      <c r="GK642" s="17"/>
      <c r="GL642" s="17"/>
      <c r="GM642" s="17"/>
      <c r="GN642" s="17"/>
    </row>
    <row r="643" spans="1:196" s="81" customFormat="1" ht="45" x14ac:dyDescent="0.25">
      <c r="A643" s="114">
        <f>IF(F643&lt;&gt;"",1+MAX($A$7:A642),"")</f>
        <v>509</v>
      </c>
      <c r="B643" s="234"/>
      <c r="C643" s="237"/>
      <c r="D643" s="75"/>
      <c r="E643" s="98" t="s">
        <v>610</v>
      </c>
      <c r="F643" s="68">
        <v>1</v>
      </c>
      <c r="G643" s="83"/>
      <c r="H643" s="68" t="s">
        <v>35</v>
      </c>
      <c r="I643" s="69">
        <v>0</v>
      </c>
      <c r="J643" s="70">
        <f t="shared" si="250"/>
        <v>1</v>
      </c>
      <c r="K643" s="71"/>
      <c r="L643" s="71">
        <f t="shared" si="251"/>
        <v>0</v>
      </c>
      <c r="M643" s="71"/>
      <c r="N643" s="41">
        <f t="shared" si="252"/>
        <v>0</v>
      </c>
      <c r="O643" s="71"/>
      <c r="P643" s="71">
        <f t="shared" si="253"/>
        <v>0</v>
      </c>
      <c r="Q643" s="72">
        <f t="shared" si="254"/>
        <v>0</v>
      </c>
      <c r="R643" s="73"/>
      <c r="S643" s="82"/>
      <c r="T643" s="83"/>
      <c r="U643" s="83"/>
      <c r="V643" s="84"/>
      <c r="W643" s="85"/>
      <c r="X643" s="86"/>
      <c r="Y643" s="86"/>
      <c r="Z643" s="86"/>
      <c r="AA643" s="86"/>
      <c r="AB643" s="87"/>
      <c r="AC643" s="88"/>
      <c r="AD643" s="65"/>
      <c r="AE643" s="65"/>
      <c r="AF643" s="65"/>
      <c r="AG643" s="65"/>
      <c r="AH643" s="17"/>
      <c r="AI643" s="17"/>
      <c r="AJ643" s="17"/>
      <c r="AK643" s="17"/>
      <c r="AL643" s="17"/>
      <c r="AM643" s="17"/>
      <c r="AN643" s="17"/>
      <c r="AO643" s="17"/>
      <c r="AP643" s="17"/>
      <c r="AQ643" s="17"/>
      <c r="AR643" s="17"/>
      <c r="AS643" s="17"/>
      <c r="AT643" s="17"/>
      <c r="AU643" s="17"/>
      <c r="AV643" s="17"/>
      <c r="AW643" s="17"/>
      <c r="AX643" s="17"/>
      <c r="AY643" s="17"/>
      <c r="AZ643" s="17"/>
      <c r="BA643" s="17"/>
      <c r="BB643" s="17"/>
      <c r="BC643" s="17"/>
      <c r="BD643" s="17"/>
      <c r="BE643" s="17"/>
      <c r="BF643" s="17"/>
      <c r="BG643" s="17"/>
      <c r="BH643" s="17"/>
      <c r="BI643" s="17"/>
      <c r="BJ643" s="17"/>
      <c r="BK643" s="17"/>
      <c r="BL643" s="17"/>
      <c r="BM643" s="17"/>
      <c r="BN643" s="17"/>
      <c r="BO643" s="17"/>
      <c r="BP643" s="17"/>
      <c r="BQ643" s="17"/>
      <c r="BR643" s="17"/>
      <c r="BS643" s="17"/>
      <c r="BT643" s="17"/>
      <c r="BU643" s="17"/>
      <c r="BV643" s="17"/>
      <c r="BW643" s="17"/>
      <c r="BX643" s="17"/>
      <c r="BY643" s="17"/>
      <c r="BZ643" s="17"/>
      <c r="CA643" s="17"/>
      <c r="CB643" s="17"/>
      <c r="CC643" s="17"/>
      <c r="CD643" s="17"/>
      <c r="CE643" s="17"/>
      <c r="CF643" s="17"/>
      <c r="CG643" s="17"/>
      <c r="CH643" s="17"/>
      <c r="CI643" s="17"/>
      <c r="CJ643" s="17"/>
      <c r="CK643" s="17"/>
      <c r="CL643" s="17"/>
      <c r="CM643" s="17"/>
      <c r="CN643" s="17"/>
      <c r="CO643" s="17"/>
      <c r="CP643" s="17"/>
      <c r="CQ643" s="17"/>
      <c r="CR643" s="17"/>
      <c r="CS643" s="17"/>
      <c r="CT643" s="17"/>
      <c r="CU643" s="17"/>
      <c r="CV643" s="17"/>
      <c r="CW643" s="17"/>
      <c r="CX643" s="17"/>
      <c r="CY643" s="17"/>
      <c r="CZ643" s="17"/>
      <c r="DA643" s="17"/>
      <c r="DB643" s="17"/>
      <c r="DC643" s="17"/>
      <c r="DD643" s="17"/>
      <c r="DE643" s="17"/>
      <c r="DF643" s="17"/>
      <c r="DG643" s="17"/>
      <c r="DH643" s="17"/>
      <c r="DI643" s="17"/>
      <c r="DJ643" s="17"/>
      <c r="DK643" s="17"/>
      <c r="DL643" s="17"/>
      <c r="DM643" s="17"/>
      <c r="DN643" s="17"/>
      <c r="DO643" s="17"/>
      <c r="DP643" s="17"/>
      <c r="DQ643" s="17"/>
      <c r="DR643" s="17"/>
      <c r="DS643" s="17"/>
      <c r="DT643" s="17"/>
      <c r="DU643" s="17"/>
      <c r="DV643" s="17"/>
      <c r="DW643" s="17"/>
      <c r="DX643" s="17"/>
      <c r="DY643" s="17"/>
      <c r="DZ643" s="17"/>
      <c r="EA643" s="17"/>
      <c r="EB643" s="17"/>
      <c r="EC643" s="17"/>
      <c r="ED643" s="17"/>
      <c r="EE643" s="17"/>
      <c r="EF643" s="17"/>
      <c r="EG643" s="17"/>
      <c r="EH643" s="17"/>
      <c r="EI643" s="17"/>
      <c r="EJ643" s="17"/>
      <c r="EK643" s="17"/>
      <c r="EL643" s="17"/>
      <c r="EM643" s="17"/>
      <c r="EN643" s="17"/>
      <c r="EO643" s="17"/>
      <c r="EP643" s="17"/>
      <c r="EQ643" s="17"/>
      <c r="ER643" s="17"/>
      <c r="ES643" s="17"/>
      <c r="ET643" s="17"/>
      <c r="EU643" s="17"/>
      <c r="EV643" s="17"/>
      <c r="EW643" s="17"/>
      <c r="EX643" s="17"/>
      <c r="EY643" s="17"/>
      <c r="EZ643" s="17"/>
      <c r="FA643" s="17"/>
      <c r="FB643" s="17"/>
      <c r="FC643" s="17"/>
      <c r="FD643" s="17"/>
      <c r="FE643" s="17"/>
      <c r="FF643" s="17"/>
      <c r="FG643" s="17"/>
      <c r="FH643" s="17"/>
      <c r="FI643" s="17"/>
      <c r="FJ643" s="17"/>
      <c r="FK643" s="17"/>
      <c r="FL643" s="17"/>
      <c r="FM643" s="17"/>
      <c r="FN643" s="17"/>
      <c r="FO643" s="17"/>
      <c r="FP643" s="17"/>
      <c r="FQ643" s="17"/>
      <c r="FR643" s="17"/>
      <c r="FS643" s="17"/>
      <c r="FT643" s="17"/>
      <c r="FU643" s="17"/>
      <c r="FV643" s="17"/>
      <c r="FW643" s="17"/>
      <c r="FX643" s="17"/>
      <c r="FY643" s="17"/>
      <c r="FZ643" s="17"/>
      <c r="GA643" s="17"/>
      <c r="GB643" s="17"/>
      <c r="GC643" s="17"/>
      <c r="GD643" s="17"/>
      <c r="GE643" s="17"/>
      <c r="GF643" s="17"/>
      <c r="GG643" s="17"/>
      <c r="GH643" s="17"/>
      <c r="GI643" s="17"/>
      <c r="GJ643" s="17"/>
      <c r="GK643" s="17"/>
      <c r="GL643" s="17"/>
      <c r="GM643" s="17"/>
      <c r="GN643" s="17"/>
    </row>
    <row r="644" spans="1:196" s="81" customFormat="1" x14ac:dyDescent="0.25">
      <c r="A644" s="114" t="str">
        <f>IF(F644&lt;&gt;"",1+MAX($A$7:A643),"")</f>
        <v/>
      </c>
      <c r="B644" s="177"/>
      <c r="C644" s="75"/>
      <c r="D644" s="67" t="s">
        <v>76</v>
      </c>
      <c r="E644" s="132" t="s">
        <v>77</v>
      </c>
      <c r="F644" s="68"/>
      <c r="G644" s="83"/>
      <c r="H644" s="68"/>
      <c r="I644" s="69"/>
      <c r="J644" s="70"/>
      <c r="K644" s="71"/>
      <c r="L644" s="71"/>
      <c r="M644" s="71"/>
      <c r="N644" s="41"/>
      <c r="O644" s="71"/>
      <c r="P644" s="71"/>
      <c r="Q644" s="72"/>
      <c r="R644" s="73"/>
      <c r="S644" s="82"/>
      <c r="T644" s="83"/>
      <c r="U644" s="83"/>
      <c r="V644" s="84"/>
      <c r="W644" s="85"/>
      <c r="X644" s="86"/>
      <c r="Y644" s="86"/>
      <c r="Z644" s="86"/>
      <c r="AA644" s="86"/>
      <c r="AB644" s="87"/>
      <c r="AC644" s="131"/>
      <c r="AD644" s="65"/>
      <c r="AE644" s="65"/>
      <c r="AF644" s="65"/>
      <c r="AG644" s="65"/>
      <c r="AH644" s="17"/>
      <c r="AI644" s="17"/>
      <c r="AJ644" s="17"/>
      <c r="AK644" s="17"/>
      <c r="AL644" s="17"/>
      <c r="AM644" s="17"/>
      <c r="AN644" s="17"/>
      <c r="AO644" s="17"/>
      <c r="AP644" s="17"/>
      <c r="AQ644" s="17"/>
      <c r="AR644" s="17"/>
      <c r="AS644" s="17"/>
      <c r="AT644" s="17"/>
      <c r="AU644" s="17"/>
      <c r="AV644" s="17"/>
      <c r="AW644" s="17"/>
      <c r="AX644" s="17"/>
      <c r="AY644" s="17"/>
      <c r="AZ644" s="17"/>
      <c r="BA644" s="17"/>
      <c r="BB644" s="17"/>
      <c r="BC644" s="17"/>
      <c r="BD644" s="17"/>
      <c r="BE644" s="17"/>
      <c r="BF644" s="17"/>
      <c r="BG644" s="17"/>
      <c r="BH644" s="17"/>
      <c r="BI644" s="17"/>
      <c r="BJ644" s="17"/>
      <c r="BK644" s="17"/>
      <c r="BL644" s="17"/>
      <c r="BM644" s="17"/>
      <c r="BN644" s="17"/>
      <c r="BO644" s="17"/>
      <c r="BP644" s="17"/>
      <c r="BQ644" s="17"/>
      <c r="BR644" s="17"/>
      <c r="BS644" s="17"/>
      <c r="BT644" s="17"/>
      <c r="BU644" s="17"/>
      <c r="BV644" s="17"/>
      <c r="BW644" s="17"/>
      <c r="BX644" s="17"/>
      <c r="BY644" s="17"/>
      <c r="BZ644" s="17"/>
      <c r="CA644" s="17"/>
      <c r="CB644" s="17"/>
      <c r="CC644" s="17"/>
      <c r="CD644" s="17"/>
      <c r="CE644" s="17"/>
      <c r="CF644" s="17"/>
      <c r="CG644" s="17"/>
      <c r="CH644" s="17"/>
      <c r="CI644" s="17"/>
      <c r="CJ644" s="17"/>
      <c r="CK644" s="17"/>
      <c r="CL644" s="17"/>
      <c r="CM644" s="17"/>
      <c r="CN644" s="17"/>
      <c r="CO644" s="17"/>
      <c r="CP644" s="17"/>
      <c r="CQ644" s="17"/>
      <c r="CR644" s="17"/>
      <c r="CS644" s="17"/>
      <c r="CT644" s="17"/>
      <c r="CU644" s="17"/>
      <c r="CV644" s="17"/>
      <c r="CW644" s="17"/>
      <c r="CX644" s="17"/>
      <c r="CY644" s="17"/>
      <c r="CZ644" s="17"/>
      <c r="DA644" s="17"/>
      <c r="DB644" s="17"/>
      <c r="DC644" s="17"/>
      <c r="DD644" s="17"/>
      <c r="DE644" s="17"/>
      <c r="DF644" s="17"/>
      <c r="DG644" s="17"/>
      <c r="DH644" s="17"/>
      <c r="DI644" s="17"/>
      <c r="DJ644" s="17"/>
      <c r="DK644" s="17"/>
      <c r="DL644" s="17"/>
      <c r="DM644" s="17"/>
      <c r="DN644" s="17"/>
      <c r="DO644" s="17"/>
      <c r="DP644" s="17"/>
      <c r="DQ644" s="17"/>
      <c r="DR644" s="17"/>
      <c r="DS644" s="17"/>
      <c r="DT644" s="17"/>
      <c r="DU644" s="17"/>
      <c r="DV644" s="17"/>
      <c r="DW644" s="17"/>
      <c r="DX644" s="17"/>
      <c r="DY644" s="17"/>
      <c r="DZ644" s="17"/>
      <c r="EA644" s="17"/>
      <c r="EB644" s="17"/>
      <c r="EC644" s="17"/>
      <c r="ED644" s="17"/>
      <c r="EE644" s="17"/>
      <c r="EF644" s="17"/>
      <c r="EG644" s="17"/>
      <c r="EH644" s="17"/>
      <c r="EI644" s="17"/>
      <c r="EJ644" s="17"/>
      <c r="EK644" s="17"/>
      <c r="EL644" s="17"/>
      <c r="EM644" s="17"/>
      <c r="EN644" s="17"/>
      <c r="EO644" s="17"/>
      <c r="EP644" s="17"/>
      <c r="EQ644" s="17"/>
      <c r="ER644" s="17"/>
      <c r="ES644" s="17"/>
      <c r="ET644" s="17"/>
      <c r="EU644" s="17"/>
      <c r="EV644" s="17"/>
      <c r="EW644" s="17"/>
      <c r="EX644" s="17"/>
      <c r="EY644" s="17"/>
      <c r="EZ644" s="17"/>
      <c r="FA644" s="17"/>
      <c r="FB644" s="17"/>
      <c r="FC644" s="17"/>
      <c r="FD644" s="17"/>
      <c r="FE644" s="17"/>
      <c r="FF644" s="17"/>
      <c r="FG644" s="17"/>
      <c r="FH644" s="17"/>
      <c r="FI644" s="17"/>
      <c r="FJ644" s="17"/>
      <c r="FK644" s="17"/>
      <c r="FL644" s="17"/>
      <c r="FM644" s="17"/>
      <c r="FN644" s="17"/>
      <c r="FO644" s="17"/>
      <c r="FP644" s="17"/>
      <c r="FQ644" s="17"/>
      <c r="FR644" s="17"/>
      <c r="FS644" s="17"/>
      <c r="FT644" s="17"/>
      <c r="FU644" s="17"/>
      <c r="FV644" s="17"/>
      <c r="FW644" s="17"/>
      <c r="FX644" s="17"/>
      <c r="FY644" s="17"/>
      <c r="FZ644" s="17"/>
      <c r="GA644" s="17"/>
      <c r="GB644" s="17"/>
      <c r="GC644" s="17"/>
      <c r="GD644" s="17"/>
      <c r="GE644" s="17"/>
      <c r="GF644" s="17"/>
      <c r="GG644" s="17"/>
      <c r="GH644" s="17"/>
      <c r="GI644" s="17"/>
      <c r="GJ644" s="17"/>
      <c r="GK644" s="17"/>
      <c r="GL644" s="17"/>
      <c r="GM644" s="17"/>
      <c r="GN644" s="17"/>
    </row>
    <row r="645" spans="1:196" s="81" customFormat="1" x14ac:dyDescent="0.25">
      <c r="A645" s="114">
        <f>IF(F645&lt;&gt;"",1+MAX($A$7:A644),"")</f>
        <v>510</v>
      </c>
      <c r="B645" s="238" t="s">
        <v>647</v>
      </c>
      <c r="C645" s="75"/>
      <c r="D645" s="75"/>
      <c r="E645" s="98" t="s">
        <v>605</v>
      </c>
      <c r="F645" s="68">
        <v>184</v>
      </c>
      <c r="G645" s="65"/>
      <c r="H645" s="68" t="s">
        <v>40</v>
      </c>
      <c r="I645" s="69">
        <v>0</v>
      </c>
      <c r="J645" s="70">
        <f t="shared" si="250"/>
        <v>184</v>
      </c>
      <c r="K645" s="71"/>
      <c r="L645" s="71">
        <f t="shared" si="251"/>
        <v>0</v>
      </c>
      <c r="M645" s="71"/>
      <c r="N645" s="41">
        <f t="shared" si="252"/>
        <v>0</v>
      </c>
      <c r="O645" s="71"/>
      <c r="P645" s="71">
        <f t="shared" si="253"/>
        <v>0</v>
      </c>
      <c r="Q645" s="72">
        <f t="shared" si="254"/>
        <v>0</v>
      </c>
      <c r="R645" s="73"/>
      <c r="S645" s="65"/>
      <c r="T645" s="65"/>
      <c r="U645" s="65"/>
      <c r="V645" s="65"/>
      <c r="W645" s="65"/>
      <c r="X645" s="65"/>
      <c r="Y645" s="65"/>
      <c r="Z645" s="65"/>
      <c r="AA645" s="65"/>
      <c r="AB645" s="65"/>
      <c r="AC645" s="65"/>
      <c r="AD645" s="65"/>
      <c r="AE645" s="65"/>
      <c r="AF645" s="65"/>
      <c r="AG645" s="65"/>
      <c r="AH645" s="17"/>
      <c r="AI645" s="17"/>
      <c r="AJ645" s="17"/>
      <c r="AK645" s="17"/>
      <c r="AL645" s="17"/>
      <c r="AM645" s="17"/>
      <c r="AN645" s="17"/>
      <c r="AO645" s="17"/>
      <c r="AP645" s="17"/>
      <c r="AQ645" s="17"/>
      <c r="AR645" s="17"/>
      <c r="AS645" s="17"/>
      <c r="AT645" s="17"/>
      <c r="AU645" s="17"/>
      <c r="AV645" s="17"/>
      <c r="AW645" s="17"/>
      <c r="AX645" s="17"/>
      <c r="AY645" s="17"/>
      <c r="AZ645" s="17"/>
      <c r="BA645" s="17"/>
      <c r="BB645" s="17"/>
      <c r="BC645" s="17"/>
      <c r="BD645" s="17"/>
      <c r="BE645" s="17"/>
      <c r="BF645" s="17"/>
      <c r="BG645" s="17"/>
      <c r="BH645" s="17"/>
      <c r="BI645" s="17"/>
      <c r="BJ645" s="17"/>
      <c r="BK645" s="17"/>
      <c r="BL645" s="17"/>
      <c r="BM645" s="17"/>
      <c r="BN645" s="17"/>
      <c r="BO645" s="17"/>
      <c r="BP645" s="17"/>
      <c r="BQ645" s="17"/>
      <c r="BR645" s="17"/>
      <c r="BS645" s="17"/>
      <c r="BT645" s="17"/>
      <c r="BU645" s="17"/>
      <c r="BV645" s="17"/>
      <c r="BW645" s="17"/>
      <c r="BX645" s="17"/>
      <c r="BY645" s="17"/>
      <c r="BZ645" s="17"/>
      <c r="CA645" s="17"/>
      <c r="CB645" s="17"/>
      <c r="CC645" s="17"/>
      <c r="CD645" s="17"/>
      <c r="CE645" s="17"/>
      <c r="CF645" s="17"/>
      <c r="CG645" s="17"/>
      <c r="CH645" s="17"/>
      <c r="CI645" s="17"/>
      <c r="CJ645" s="17"/>
      <c r="CK645" s="17"/>
      <c r="CL645" s="17"/>
      <c r="CM645" s="17"/>
      <c r="CN645" s="17"/>
      <c r="CO645" s="17"/>
      <c r="CP645" s="17"/>
      <c r="CQ645" s="17"/>
      <c r="CR645" s="17"/>
      <c r="CS645" s="17"/>
      <c r="CT645" s="17"/>
      <c r="CU645" s="17"/>
      <c r="CV645" s="17"/>
      <c r="CW645" s="17"/>
      <c r="CX645" s="17"/>
      <c r="CY645" s="17"/>
      <c r="CZ645" s="17"/>
      <c r="DA645" s="17"/>
      <c r="DB645" s="17"/>
      <c r="DC645" s="17"/>
      <c r="DD645" s="17"/>
      <c r="DE645" s="17"/>
      <c r="DF645" s="17"/>
      <c r="DG645" s="17"/>
      <c r="DH645" s="17"/>
      <c r="DI645" s="17"/>
      <c r="DJ645" s="17"/>
      <c r="DK645" s="17"/>
      <c r="DL645" s="17"/>
      <c r="DM645" s="17"/>
      <c r="DN645" s="17"/>
      <c r="DO645" s="17"/>
      <c r="DP645" s="17"/>
      <c r="DQ645" s="17"/>
      <c r="DR645" s="17"/>
      <c r="DS645" s="17"/>
      <c r="DT645" s="17"/>
      <c r="DU645" s="17"/>
      <c r="DV645" s="17"/>
      <c r="DW645" s="17"/>
      <c r="DX645" s="17"/>
      <c r="DY645" s="17"/>
      <c r="DZ645" s="17"/>
      <c r="EA645" s="17"/>
      <c r="EB645" s="17"/>
      <c r="EC645" s="17"/>
      <c r="ED645" s="17"/>
      <c r="EE645" s="17"/>
      <c r="EF645" s="17"/>
      <c r="EG645" s="17"/>
      <c r="EH645" s="17"/>
      <c r="EI645" s="17"/>
      <c r="EJ645" s="17"/>
      <c r="EK645" s="17"/>
      <c r="EL645" s="17"/>
      <c r="EM645" s="17"/>
      <c r="EN645" s="17"/>
      <c r="EO645" s="17"/>
      <c r="EP645" s="17"/>
      <c r="EQ645" s="17"/>
      <c r="ER645" s="17"/>
      <c r="ES645" s="17"/>
      <c r="ET645" s="17"/>
      <c r="EU645" s="17"/>
      <c r="EV645" s="17"/>
      <c r="EW645" s="17"/>
      <c r="EX645" s="17"/>
      <c r="EY645" s="17"/>
      <c r="EZ645" s="17"/>
      <c r="FA645" s="17"/>
      <c r="FB645" s="17"/>
      <c r="FC645" s="17"/>
      <c r="FD645" s="17"/>
      <c r="FE645" s="17"/>
      <c r="FF645" s="17"/>
      <c r="FG645" s="17"/>
      <c r="FH645" s="17"/>
      <c r="FI645" s="17"/>
      <c r="FJ645" s="17"/>
      <c r="FK645" s="17"/>
      <c r="FL645" s="17"/>
      <c r="FM645" s="17"/>
      <c r="FN645" s="17"/>
      <c r="FO645" s="17"/>
      <c r="FP645" s="17"/>
      <c r="FQ645" s="17"/>
      <c r="FR645" s="17"/>
      <c r="FS645" s="17"/>
      <c r="FT645" s="17"/>
      <c r="FU645" s="17"/>
      <c r="FV645" s="17"/>
      <c r="FW645" s="17"/>
      <c r="FX645" s="17"/>
      <c r="FY645" s="17"/>
      <c r="FZ645" s="17"/>
      <c r="GA645" s="17"/>
      <c r="GB645" s="17"/>
      <c r="GC645" s="17"/>
      <c r="GD645" s="17"/>
      <c r="GE645" s="17"/>
      <c r="GF645" s="17"/>
      <c r="GG645" s="17"/>
      <c r="GH645" s="17"/>
      <c r="GI645" s="17"/>
      <c r="GJ645" s="17"/>
      <c r="GK645" s="17"/>
      <c r="GL645" s="17"/>
      <c r="GM645" s="17"/>
      <c r="GN645" s="17"/>
    </row>
    <row r="646" spans="1:196" s="81" customFormat="1" x14ac:dyDescent="0.25">
      <c r="A646" s="114">
        <f>IF(F646&lt;&gt;"",1+MAX($A$7:A645),"")</f>
        <v>511</v>
      </c>
      <c r="B646" s="240"/>
      <c r="C646" s="75"/>
      <c r="D646" s="75"/>
      <c r="E646" s="98" t="s">
        <v>606</v>
      </c>
      <c r="F646" s="68">
        <v>186</v>
      </c>
      <c r="G646" s="65"/>
      <c r="H646" s="68" t="s">
        <v>40</v>
      </c>
      <c r="I646" s="69">
        <v>0</v>
      </c>
      <c r="J646" s="70">
        <f t="shared" si="250"/>
        <v>186</v>
      </c>
      <c r="K646" s="71"/>
      <c r="L646" s="71">
        <f t="shared" si="251"/>
        <v>0</v>
      </c>
      <c r="M646" s="71"/>
      <c r="N646" s="41">
        <f t="shared" si="252"/>
        <v>0</v>
      </c>
      <c r="O646" s="71"/>
      <c r="P646" s="71">
        <f t="shared" si="253"/>
        <v>0</v>
      </c>
      <c r="Q646" s="72">
        <f t="shared" si="254"/>
        <v>0</v>
      </c>
      <c r="R646" s="73"/>
      <c r="S646" s="65"/>
      <c r="T646" s="65"/>
      <c r="U646" s="65"/>
      <c r="V646" s="65"/>
      <c r="W646" s="65"/>
      <c r="X646" s="65"/>
      <c r="Y646" s="65"/>
      <c r="Z646" s="65"/>
      <c r="AA646" s="65"/>
      <c r="AB646" s="65"/>
      <c r="AC646" s="65"/>
      <c r="AD646" s="65"/>
      <c r="AE646" s="65"/>
      <c r="AF646" s="65"/>
      <c r="AG646" s="65"/>
      <c r="AH646" s="17"/>
      <c r="AI646" s="17"/>
      <c r="AJ646" s="17"/>
      <c r="AK646" s="17"/>
      <c r="AL646" s="17"/>
      <c r="AM646" s="17"/>
      <c r="AN646" s="17"/>
      <c r="AO646" s="17"/>
      <c r="AP646" s="17"/>
      <c r="AQ646" s="17"/>
      <c r="AR646" s="17"/>
      <c r="AS646" s="17"/>
      <c r="AT646" s="17"/>
      <c r="AU646" s="17"/>
      <c r="AV646" s="17"/>
      <c r="AW646" s="17"/>
      <c r="AX646" s="17"/>
      <c r="AY646" s="17"/>
      <c r="AZ646" s="17"/>
      <c r="BA646" s="17"/>
      <c r="BB646" s="17"/>
      <c r="BC646" s="17"/>
      <c r="BD646" s="17"/>
      <c r="BE646" s="17"/>
      <c r="BF646" s="17"/>
      <c r="BG646" s="17"/>
      <c r="BH646" s="17"/>
      <c r="BI646" s="17"/>
      <c r="BJ646" s="17"/>
      <c r="BK646" s="17"/>
      <c r="BL646" s="17"/>
      <c r="BM646" s="17"/>
      <c r="BN646" s="17"/>
      <c r="BO646" s="17"/>
      <c r="BP646" s="17"/>
      <c r="BQ646" s="17"/>
      <c r="BR646" s="17"/>
      <c r="BS646" s="17"/>
      <c r="BT646" s="17"/>
      <c r="BU646" s="17"/>
      <c r="BV646" s="17"/>
      <c r="BW646" s="17"/>
      <c r="BX646" s="17"/>
      <c r="BY646" s="17"/>
      <c r="BZ646" s="17"/>
      <c r="CA646" s="17"/>
      <c r="CB646" s="17"/>
      <c r="CC646" s="17"/>
      <c r="CD646" s="17"/>
      <c r="CE646" s="17"/>
      <c r="CF646" s="17"/>
      <c r="CG646" s="17"/>
      <c r="CH646" s="17"/>
      <c r="CI646" s="17"/>
      <c r="CJ646" s="17"/>
      <c r="CK646" s="17"/>
      <c r="CL646" s="17"/>
      <c r="CM646" s="17"/>
      <c r="CN646" s="17"/>
      <c r="CO646" s="17"/>
      <c r="CP646" s="17"/>
      <c r="CQ646" s="17"/>
      <c r="CR646" s="17"/>
      <c r="CS646" s="17"/>
      <c r="CT646" s="17"/>
      <c r="CU646" s="17"/>
      <c r="CV646" s="17"/>
      <c r="CW646" s="17"/>
      <c r="CX646" s="17"/>
      <c r="CY646" s="17"/>
      <c r="CZ646" s="17"/>
      <c r="DA646" s="17"/>
      <c r="DB646" s="17"/>
      <c r="DC646" s="17"/>
      <c r="DD646" s="17"/>
      <c r="DE646" s="17"/>
      <c r="DF646" s="17"/>
      <c r="DG646" s="17"/>
      <c r="DH646" s="17"/>
      <c r="DI646" s="17"/>
      <c r="DJ646" s="17"/>
      <c r="DK646" s="17"/>
      <c r="DL646" s="17"/>
      <c r="DM646" s="17"/>
      <c r="DN646" s="17"/>
      <c r="DO646" s="17"/>
      <c r="DP646" s="17"/>
      <c r="DQ646" s="17"/>
      <c r="DR646" s="17"/>
      <c r="DS646" s="17"/>
      <c r="DT646" s="17"/>
      <c r="DU646" s="17"/>
      <c r="DV646" s="17"/>
      <c r="DW646" s="17"/>
      <c r="DX646" s="17"/>
      <c r="DY646" s="17"/>
      <c r="DZ646" s="17"/>
      <c r="EA646" s="17"/>
      <c r="EB646" s="17"/>
      <c r="EC646" s="17"/>
      <c r="ED646" s="17"/>
      <c r="EE646" s="17"/>
      <c r="EF646" s="17"/>
      <c r="EG646" s="17"/>
      <c r="EH646" s="17"/>
      <c r="EI646" s="17"/>
      <c r="EJ646" s="17"/>
      <c r="EK646" s="17"/>
      <c r="EL646" s="17"/>
      <c r="EM646" s="17"/>
      <c r="EN646" s="17"/>
      <c r="EO646" s="17"/>
      <c r="EP646" s="17"/>
      <c r="EQ646" s="17"/>
      <c r="ER646" s="17"/>
      <c r="ES646" s="17"/>
      <c r="ET646" s="17"/>
      <c r="EU646" s="17"/>
      <c r="EV646" s="17"/>
      <c r="EW646" s="17"/>
      <c r="EX646" s="17"/>
      <c r="EY646" s="17"/>
      <c r="EZ646" s="17"/>
      <c r="FA646" s="17"/>
      <c r="FB646" s="17"/>
      <c r="FC646" s="17"/>
      <c r="FD646" s="17"/>
      <c r="FE646" s="17"/>
      <c r="FF646" s="17"/>
      <c r="FG646" s="17"/>
      <c r="FH646" s="17"/>
      <c r="FI646" s="17"/>
      <c r="FJ646" s="17"/>
      <c r="FK646" s="17"/>
      <c r="FL646" s="17"/>
      <c r="FM646" s="17"/>
      <c r="FN646" s="17"/>
      <c r="FO646" s="17"/>
      <c r="FP646" s="17"/>
      <c r="FQ646" s="17"/>
      <c r="FR646" s="17"/>
      <c r="FS646" s="17"/>
      <c r="FT646" s="17"/>
      <c r="FU646" s="17"/>
      <c r="FV646" s="17"/>
      <c r="FW646" s="17"/>
      <c r="FX646" s="17"/>
      <c r="FY646" s="17"/>
      <c r="FZ646" s="17"/>
      <c r="GA646" s="17"/>
      <c r="GB646" s="17"/>
      <c r="GC646" s="17"/>
      <c r="GD646" s="17"/>
      <c r="GE646" s="17"/>
      <c r="GF646" s="17"/>
      <c r="GG646" s="17"/>
      <c r="GH646" s="17"/>
      <c r="GI646" s="17"/>
      <c r="GJ646" s="17"/>
      <c r="GK646" s="17"/>
      <c r="GL646" s="17"/>
      <c r="GM646" s="17"/>
      <c r="GN646" s="17"/>
    </row>
    <row r="647" spans="1:196" s="81" customFormat="1" x14ac:dyDescent="0.25">
      <c r="A647" s="114" t="str">
        <f>IF(F647&lt;&gt;"",1+MAX($A$7:A646),"")</f>
        <v/>
      </c>
      <c r="B647" s="177"/>
      <c r="C647" s="75"/>
      <c r="D647" s="67" t="s">
        <v>80</v>
      </c>
      <c r="E647" s="132" t="s">
        <v>81</v>
      </c>
      <c r="F647" s="68"/>
      <c r="G647" s="83"/>
      <c r="H647" s="68"/>
      <c r="I647" s="69"/>
      <c r="J647" s="70"/>
      <c r="K647" s="71"/>
      <c r="L647" s="71"/>
      <c r="M647" s="71"/>
      <c r="N647" s="41"/>
      <c r="O647" s="71"/>
      <c r="P647" s="71"/>
      <c r="Q647" s="72"/>
      <c r="R647" s="73"/>
      <c r="S647" s="82"/>
      <c r="T647" s="83"/>
      <c r="U647" s="83"/>
      <c r="V647" s="84"/>
      <c r="W647" s="85"/>
      <c r="X647" s="86"/>
      <c r="Y647" s="86"/>
      <c r="Z647" s="86"/>
      <c r="AA647" s="86"/>
      <c r="AB647" s="87"/>
      <c r="AC647" s="131"/>
      <c r="AD647" s="65"/>
      <c r="AE647" s="65"/>
      <c r="AF647" s="65"/>
      <c r="AG647" s="65"/>
      <c r="AH647" s="17"/>
      <c r="AI647" s="17"/>
      <c r="AJ647" s="17"/>
      <c r="AK647" s="17"/>
      <c r="AL647" s="17"/>
      <c r="AM647" s="17"/>
      <c r="AN647" s="17"/>
      <c r="AO647" s="17"/>
      <c r="AP647" s="17"/>
      <c r="AQ647" s="17"/>
      <c r="AR647" s="17"/>
      <c r="AS647" s="17"/>
      <c r="AT647" s="17"/>
      <c r="AU647" s="17"/>
      <c r="AV647" s="17"/>
      <c r="AW647" s="17"/>
      <c r="AX647" s="17"/>
      <c r="AY647" s="17"/>
      <c r="AZ647" s="17"/>
      <c r="BA647" s="17"/>
      <c r="BB647" s="17"/>
      <c r="BC647" s="17"/>
      <c r="BD647" s="17"/>
      <c r="BE647" s="17"/>
      <c r="BF647" s="17"/>
      <c r="BG647" s="17"/>
      <c r="BH647" s="17"/>
      <c r="BI647" s="17"/>
      <c r="BJ647" s="17"/>
      <c r="BK647" s="17"/>
      <c r="BL647" s="17"/>
      <c r="BM647" s="17"/>
      <c r="BN647" s="17"/>
      <c r="BO647" s="17"/>
      <c r="BP647" s="17"/>
      <c r="BQ647" s="17"/>
      <c r="BR647" s="17"/>
      <c r="BS647" s="17"/>
      <c r="BT647" s="17"/>
      <c r="BU647" s="17"/>
      <c r="BV647" s="17"/>
      <c r="BW647" s="17"/>
      <c r="BX647" s="17"/>
      <c r="BY647" s="17"/>
      <c r="BZ647" s="17"/>
      <c r="CA647" s="17"/>
      <c r="CB647" s="17"/>
      <c r="CC647" s="17"/>
      <c r="CD647" s="17"/>
      <c r="CE647" s="17"/>
      <c r="CF647" s="17"/>
      <c r="CG647" s="17"/>
      <c r="CH647" s="17"/>
      <c r="CI647" s="17"/>
      <c r="CJ647" s="17"/>
      <c r="CK647" s="17"/>
      <c r="CL647" s="17"/>
      <c r="CM647" s="17"/>
      <c r="CN647" s="17"/>
      <c r="CO647" s="17"/>
      <c r="CP647" s="17"/>
      <c r="CQ647" s="17"/>
      <c r="CR647" s="17"/>
      <c r="CS647" s="17"/>
      <c r="CT647" s="17"/>
      <c r="CU647" s="17"/>
      <c r="CV647" s="17"/>
      <c r="CW647" s="17"/>
      <c r="CX647" s="17"/>
      <c r="CY647" s="17"/>
      <c r="CZ647" s="17"/>
      <c r="DA647" s="17"/>
      <c r="DB647" s="17"/>
      <c r="DC647" s="17"/>
      <c r="DD647" s="17"/>
      <c r="DE647" s="17"/>
      <c r="DF647" s="17"/>
      <c r="DG647" s="17"/>
      <c r="DH647" s="17"/>
      <c r="DI647" s="17"/>
      <c r="DJ647" s="17"/>
      <c r="DK647" s="17"/>
      <c r="DL647" s="17"/>
      <c r="DM647" s="17"/>
      <c r="DN647" s="17"/>
      <c r="DO647" s="17"/>
      <c r="DP647" s="17"/>
      <c r="DQ647" s="17"/>
      <c r="DR647" s="17"/>
      <c r="DS647" s="17"/>
      <c r="DT647" s="17"/>
      <c r="DU647" s="17"/>
      <c r="DV647" s="17"/>
      <c r="DW647" s="17"/>
      <c r="DX647" s="17"/>
      <c r="DY647" s="17"/>
      <c r="DZ647" s="17"/>
      <c r="EA647" s="17"/>
      <c r="EB647" s="17"/>
      <c r="EC647" s="17"/>
      <c r="ED647" s="17"/>
      <c r="EE647" s="17"/>
      <c r="EF647" s="17"/>
      <c r="EG647" s="17"/>
      <c r="EH647" s="17"/>
      <c r="EI647" s="17"/>
      <c r="EJ647" s="17"/>
      <c r="EK647" s="17"/>
      <c r="EL647" s="17"/>
      <c r="EM647" s="17"/>
      <c r="EN647" s="17"/>
      <c r="EO647" s="17"/>
      <c r="EP647" s="17"/>
      <c r="EQ647" s="17"/>
      <c r="ER647" s="17"/>
      <c r="ES647" s="17"/>
      <c r="ET647" s="17"/>
      <c r="EU647" s="17"/>
      <c r="EV647" s="17"/>
      <c r="EW647" s="17"/>
      <c r="EX647" s="17"/>
      <c r="EY647" s="17"/>
      <c r="EZ647" s="17"/>
      <c r="FA647" s="17"/>
      <c r="FB647" s="17"/>
      <c r="FC647" s="17"/>
      <c r="FD647" s="17"/>
      <c r="FE647" s="17"/>
      <c r="FF647" s="17"/>
      <c r="FG647" s="17"/>
      <c r="FH647" s="17"/>
      <c r="FI647" s="17"/>
      <c r="FJ647" s="17"/>
      <c r="FK647" s="17"/>
      <c r="FL647" s="17"/>
      <c r="FM647" s="17"/>
      <c r="FN647" s="17"/>
      <c r="FO647" s="17"/>
      <c r="FP647" s="17"/>
      <c r="FQ647" s="17"/>
      <c r="FR647" s="17"/>
      <c r="FS647" s="17"/>
      <c r="FT647" s="17"/>
      <c r="FU647" s="17"/>
      <c r="FV647" s="17"/>
      <c r="FW647" s="17"/>
      <c r="FX647" s="17"/>
      <c r="FY647" s="17"/>
      <c r="FZ647" s="17"/>
      <c r="GA647" s="17"/>
      <c r="GB647" s="17"/>
      <c r="GC647" s="17"/>
      <c r="GD647" s="17"/>
      <c r="GE647" s="17"/>
      <c r="GF647" s="17"/>
      <c r="GG647" s="17"/>
      <c r="GH647" s="17"/>
      <c r="GI647" s="17"/>
      <c r="GJ647" s="17"/>
      <c r="GK647" s="17"/>
      <c r="GL647" s="17"/>
      <c r="GM647" s="17"/>
      <c r="GN647" s="17"/>
    </row>
    <row r="648" spans="1:196" s="17" customFormat="1" ht="45" x14ac:dyDescent="0.25">
      <c r="A648" s="114">
        <f>IF(F648&lt;&gt;"",1+MAX($A$7:A647),"")</f>
        <v>512</v>
      </c>
      <c r="B648" s="232" t="s">
        <v>646</v>
      </c>
      <c r="C648" s="235" t="s">
        <v>648</v>
      </c>
      <c r="D648" s="67"/>
      <c r="E648" s="98" t="s">
        <v>611</v>
      </c>
      <c r="F648" s="68">
        <v>1</v>
      </c>
      <c r="G648" s="65"/>
      <c r="H648" s="68" t="s">
        <v>35</v>
      </c>
      <c r="I648" s="69">
        <v>0</v>
      </c>
      <c r="J648" s="70">
        <f t="shared" si="250"/>
        <v>1</v>
      </c>
      <c r="K648" s="71"/>
      <c r="L648" s="71">
        <f t="shared" si="251"/>
        <v>0</v>
      </c>
      <c r="M648" s="71"/>
      <c r="N648" s="41">
        <f t="shared" si="252"/>
        <v>0</v>
      </c>
      <c r="O648" s="71"/>
      <c r="P648" s="71">
        <f t="shared" si="253"/>
        <v>0</v>
      </c>
      <c r="Q648" s="72">
        <f t="shared" si="254"/>
        <v>0</v>
      </c>
      <c r="R648" s="73"/>
      <c r="S648" s="65"/>
      <c r="T648" s="65"/>
      <c r="U648" s="65"/>
      <c r="V648" s="65"/>
      <c r="W648" s="65"/>
      <c r="X648" s="65"/>
      <c r="Y648" s="65"/>
      <c r="Z648" s="65"/>
      <c r="AA648" s="65"/>
      <c r="AB648" s="65"/>
      <c r="AC648" s="65"/>
      <c r="AD648" s="65"/>
      <c r="AE648" s="65"/>
      <c r="AF648" s="65"/>
      <c r="AG648" s="65"/>
    </row>
    <row r="649" spans="1:196" s="81" customFormat="1" ht="45" x14ac:dyDescent="0.25">
      <c r="A649" s="114">
        <f>IF(F649&lt;&gt;"",1+MAX($A$7:A648),"")</f>
        <v>513</v>
      </c>
      <c r="B649" s="234"/>
      <c r="C649" s="237"/>
      <c r="D649" s="75"/>
      <c r="E649" s="98" t="s">
        <v>612</v>
      </c>
      <c r="F649" s="68">
        <v>1</v>
      </c>
      <c r="G649" s="65"/>
      <c r="H649" s="68" t="s">
        <v>35</v>
      </c>
      <c r="I649" s="69">
        <v>0</v>
      </c>
      <c r="J649" s="70">
        <f t="shared" si="250"/>
        <v>1</v>
      </c>
      <c r="K649" s="71"/>
      <c r="L649" s="71">
        <f t="shared" si="251"/>
        <v>0</v>
      </c>
      <c r="M649" s="71"/>
      <c r="N649" s="41">
        <f t="shared" si="252"/>
        <v>0</v>
      </c>
      <c r="O649" s="71"/>
      <c r="P649" s="71">
        <f t="shared" si="253"/>
        <v>0</v>
      </c>
      <c r="Q649" s="72">
        <f t="shared" si="254"/>
        <v>0</v>
      </c>
      <c r="R649" s="73"/>
      <c r="S649" s="65"/>
      <c r="T649" s="65"/>
      <c r="U649" s="65"/>
      <c r="V649" s="65"/>
      <c r="W649" s="65"/>
      <c r="X649" s="65"/>
      <c r="Y649" s="65"/>
      <c r="Z649" s="65"/>
      <c r="AA649" s="65"/>
      <c r="AB649" s="65"/>
      <c r="AC649" s="65"/>
      <c r="AD649" s="65"/>
      <c r="AE649" s="65"/>
      <c r="AF649" s="65"/>
      <c r="AG649" s="65"/>
      <c r="AH649" s="17"/>
      <c r="AI649" s="17"/>
      <c r="AJ649" s="17"/>
      <c r="AK649" s="17"/>
      <c r="AL649" s="17"/>
      <c r="AM649" s="17"/>
      <c r="AN649" s="17"/>
      <c r="AO649" s="17"/>
      <c r="AP649" s="17"/>
      <c r="AQ649" s="17"/>
      <c r="AR649" s="17"/>
      <c r="AS649" s="17"/>
      <c r="AT649" s="17"/>
      <c r="AU649" s="17"/>
      <c r="AV649" s="17"/>
      <c r="AW649" s="17"/>
      <c r="AX649" s="17"/>
      <c r="AY649" s="17"/>
      <c r="AZ649" s="17"/>
      <c r="BA649" s="17"/>
      <c r="BB649" s="17"/>
      <c r="BC649" s="17"/>
      <c r="BD649" s="17"/>
      <c r="BE649" s="17"/>
      <c r="BF649" s="17"/>
      <c r="BG649" s="17"/>
      <c r="BH649" s="17"/>
      <c r="BI649" s="17"/>
      <c r="BJ649" s="17"/>
      <c r="BK649" s="17"/>
      <c r="BL649" s="17"/>
      <c r="BM649" s="17"/>
      <c r="BN649" s="17"/>
      <c r="BO649" s="17"/>
      <c r="BP649" s="17"/>
      <c r="BQ649" s="17"/>
      <c r="BR649" s="17"/>
      <c r="BS649" s="17"/>
      <c r="BT649" s="17"/>
      <c r="BU649" s="17"/>
      <c r="BV649" s="17"/>
      <c r="BW649" s="17"/>
      <c r="BX649" s="17"/>
      <c r="BY649" s="17"/>
      <c r="BZ649" s="17"/>
      <c r="CA649" s="17"/>
      <c r="CB649" s="17"/>
      <c r="CC649" s="17"/>
      <c r="CD649" s="17"/>
      <c r="CE649" s="17"/>
      <c r="CF649" s="17"/>
      <c r="CG649" s="17"/>
      <c r="CH649" s="17"/>
      <c r="CI649" s="17"/>
      <c r="CJ649" s="17"/>
      <c r="CK649" s="17"/>
      <c r="CL649" s="17"/>
      <c r="CM649" s="17"/>
      <c r="CN649" s="17"/>
      <c r="CO649" s="17"/>
      <c r="CP649" s="17"/>
      <c r="CQ649" s="17"/>
      <c r="CR649" s="17"/>
      <c r="CS649" s="17"/>
      <c r="CT649" s="17"/>
      <c r="CU649" s="17"/>
      <c r="CV649" s="17"/>
      <c r="CW649" s="17"/>
      <c r="CX649" s="17"/>
      <c r="CY649" s="17"/>
      <c r="CZ649" s="17"/>
      <c r="DA649" s="17"/>
      <c r="DB649" s="17"/>
      <c r="DC649" s="17"/>
      <c r="DD649" s="17"/>
      <c r="DE649" s="17"/>
      <c r="DF649" s="17"/>
      <c r="DG649" s="17"/>
      <c r="DH649" s="17"/>
      <c r="DI649" s="17"/>
      <c r="DJ649" s="17"/>
      <c r="DK649" s="17"/>
      <c r="DL649" s="17"/>
      <c r="DM649" s="17"/>
      <c r="DN649" s="17"/>
      <c r="DO649" s="17"/>
      <c r="DP649" s="17"/>
      <c r="DQ649" s="17"/>
      <c r="DR649" s="17"/>
      <c r="DS649" s="17"/>
      <c r="DT649" s="17"/>
      <c r="DU649" s="17"/>
      <c r="DV649" s="17"/>
      <c r="DW649" s="17"/>
      <c r="DX649" s="17"/>
      <c r="DY649" s="17"/>
      <c r="DZ649" s="17"/>
      <c r="EA649" s="17"/>
      <c r="EB649" s="17"/>
      <c r="EC649" s="17"/>
      <c r="ED649" s="17"/>
      <c r="EE649" s="17"/>
      <c r="EF649" s="17"/>
      <c r="EG649" s="17"/>
      <c r="EH649" s="17"/>
      <c r="EI649" s="17"/>
      <c r="EJ649" s="17"/>
      <c r="EK649" s="17"/>
      <c r="EL649" s="17"/>
      <c r="EM649" s="17"/>
      <c r="EN649" s="17"/>
      <c r="EO649" s="17"/>
      <c r="EP649" s="17"/>
      <c r="EQ649" s="17"/>
      <c r="ER649" s="17"/>
      <c r="ES649" s="17"/>
      <c r="ET649" s="17"/>
      <c r="EU649" s="17"/>
      <c r="EV649" s="17"/>
      <c r="EW649" s="17"/>
      <c r="EX649" s="17"/>
      <c r="EY649" s="17"/>
      <c r="EZ649" s="17"/>
      <c r="FA649" s="17"/>
      <c r="FB649" s="17"/>
      <c r="FC649" s="17"/>
      <c r="FD649" s="17"/>
      <c r="FE649" s="17"/>
      <c r="FF649" s="17"/>
      <c r="FG649" s="17"/>
      <c r="FH649" s="17"/>
      <c r="FI649" s="17"/>
      <c r="FJ649" s="17"/>
      <c r="FK649" s="17"/>
      <c r="FL649" s="17"/>
      <c r="FM649" s="17"/>
      <c r="FN649" s="17"/>
      <c r="FO649" s="17"/>
      <c r="FP649" s="17"/>
      <c r="FQ649" s="17"/>
      <c r="FR649" s="17"/>
      <c r="FS649" s="17"/>
      <c r="FT649" s="17"/>
      <c r="FU649" s="17"/>
      <c r="FV649" s="17"/>
      <c r="FW649" s="17"/>
      <c r="FX649" s="17"/>
      <c r="FY649" s="17"/>
      <c r="FZ649" s="17"/>
      <c r="GA649" s="17"/>
      <c r="GB649" s="17"/>
      <c r="GC649" s="17"/>
      <c r="GD649" s="17"/>
      <c r="GE649" s="17"/>
      <c r="GF649" s="17"/>
      <c r="GG649" s="17"/>
      <c r="GH649" s="17"/>
      <c r="GI649" s="17"/>
      <c r="GJ649" s="17"/>
      <c r="GK649" s="17"/>
      <c r="GL649" s="17"/>
      <c r="GM649" s="17"/>
      <c r="GN649" s="17"/>
    </row>
    <row r="650" spans="1:196" s="81" customFormat="1" x14ac:dyDescent="0.25">
      <c r="A650" s="114" t="str">
        <f>IF(F650&lt;&gt;"",1+MAX($A$7:A649),"")</f>
        <v/>
      </c>
      <c r="B650" s="177"/>
      <c r="C650" s="75"/>
      <c r="D650" s="67" t="s">
        <v>74</v>
      </c>
      <c r="E650" s="132" t="s">
        <v>75</v>
      </c>
      <c r="F650" s="68"/>
      <c r="G650" s="83"/>
      <c r="H650" s="68"/>
      <c r="I650" s="69"/>
      <c r="J650" s="70"/>
      <c r="K650" s="71"/>
      <c r="L650" s="71"/>
      <c r="M650" s="71"/>
      <c r="N650" s="41"/>
      <c r="O650" s="71"/>
      <c r="P650" s="71"/>
      <c r="Q650" s="72"/>
      <c r="R650" s="73"/>
      <c r="S650" s="82"/>
      <c r="T650" s="83"/>
      <c r="U650" s="83"/>
      <c r="V650" s="84"/>
      <c r="W650" s="85"/>
      <c r="X650" s="86"/>
      <c r="Y650" s="86"/>
      <c r="Z650" s="86"/>
      <c r="AA650" s="86"/>
      <c r="AB650" s="87"/>
      <c r="AC650" s="131"/>
      <c r="AD650" s="65"/>
      <c r="AE650" s="65"/>
      <c r="AF650" s="65"/>
      <c r="AG650" s="65"/>
      <c r="AH650" s="17"/>
      <c r="AI650" s="17"/>
      <c r="AJ650" s="17"/>
      <c r="AK650" s="17"/>
      <c r="AL650" s="17"/>
      <c r="AM650" s="17"/>
      <c r="AN650" s="17"/>
      <c r="AO650" s="17"/>
      <c r="AP650" s="17"/>
      <c r="AQ650" s="17"/>
      <c r="AR650" s="17"/>
      <c r="AS650" s="17"/>
      <c r="AT650" s="17"/>
      <c r="AU650" s="17"/>
      <c r="AV650" s="17"/>
      <c r="AW650" s="17"/>
      <c r="AX650" s="17"/>
      <c r="AY650" s="17"/>
      <c r="AZ650" s="17"/>
      <c r="BA650" s="17"/>
      <c r="BB650" s="17"/>
      <c r="BC650" s="17"/>
      <c r="BD650" s="17"/>
      <c r="BE650" s="17"/>
      <c r="BF650" s="17"/>
      <c r="BG650" s="17"/>
      <c r="BH650" s="17"/>
      <c r="BI650" s="17"/>
      <c r="BJ650" s="17"/>
      <c r="BK650" s="17"/>
      <c r="BL650" s="17"/>
      <c r="BM650" s="17"/>
      <c r="BN650" s="17"/>
      <c r="BO650" s="17"/>
      <c r="BP650" s="17"/>
      <c r="BQ650" s="17"/>
      <c r="BR650" s="17"/>
      <c r="BS650" s="17"/>
      <c r="BT650" s="17"/>
      <c r="BU650" s="17"/>
      <c r="BV650" s="17"/>
      <c r="BW650" s="17"/>
      <c r="BX650" s="17"/>
      <c r="BY650" s="17"/>
      <c r="BZ650" s="17"/>
      <c r="CA650" s="17"/>
      <c r="CB650" s="17"/>
      <c r="CC650" s="17"/>
      <c r="CD650" s="17"/>
      <c r="CE650" s="17"/>
      <c r="CF650" s="17"/>
      <c r="CG650" s="17"/>
      <c r="CH650" s="17"/>
      <c r="CI650" s="17"/>
      <c r="CJ650" s="17"/>
      <c r="CK650" s="17"/>
      <c r="CL650" s="17"/>
      <c r="CM650" s="17"/>
      <c r="CN650" s="17"/>
      <c r="CO650" s="17"/>
      <c r="CP650" s="17"/>
      <c r="CQ650" s="17"/>
      <c r="CR650" s="17"/>
      <c r="CS650" s="17"/>
      <c r="CT650" s="17"/>
      <c r="CU650" s="17"/>
      <c r="CV650" s="17"/>
      <c r="CW650" s="17"/>
      <c r="CX650" s="17"/>
      <c r="CY650" s="17"/>
      <c r="CZ650" s="17"/>
      <c r="DA650" s="17"/>
      <c r="DB650" s="17"/>
      <c r="DC650" s="17"/>
      <c r="DD650" s="17"/>
      <c r="DE650" s="17"/>
      <c r="DF650" s="17"/>
      <c r="DG650" s="17"/>
      <c r="DH650" s="17"/>
      <c r="DI650" s="17"/>
      <c r="DJ650" s="17"/>
      <c r="DK650" s="17"/>
      <c r="DL650" s="17"/>
      <c r="DM650" s="17"/>
      <c r="DN650" s="17"/>
      <c r="DO650" s="17"/>
      <c r="DP650" s="17"/>
      <c r="DQ650" s="17"/>
      <c r="DR650" s="17"/>
      <c r="DS650" s="17"/>
      <c r="DT650" s="17"/>
      <c r="DU650" s="17"/>
      <c r="DV650" s="17"/>
      <c r="DW650" s="17"/>
      <c r="DX650" s="17"/>
      <c r="DY650" s="17"/>
      <c r="DZ650" s="17"/>
      <c r="EA650" s="17"/>
      <c r="EB650" s="17"/>
      <c r="EC650" s="17"/>
      <c r="ED650" s="17"/>
      <c r="EE650" s="17"/>
      <c r="EF650" s="17"/>
      <c r="EG650" s="17"/>
      <c r="EH650" s="17"/>
      <c r="EI650" s="17"/>
      <c r="EJ650" s="17"/>
      <c r="EK650" s="17"/>
      <c r="EL650" s="17"/>
      <c r="EM650" s="17"/>
      <c r="EN650" s="17"/>
      <c r="EO650" s="17"/>
      <c r="EP650" s="17"/>
      <c r="EQ650" s="17"/>
      <c r="ER650" s="17"/>
      <c r="ES650" s="17"/>
      <c r="ET650" s="17"/>
      <c r="EU650" s="17"/>
      <c r="EV650" s="17"/>
      <c r="EW650" s="17"/>
      <c r="EX650" s="17"/>
      <c r="EY650" s="17"/>
      <c r="EZ650" s="17"/>
      <c r="FA650" s="17"/>
      <c r="FB650" s="17"/>
      <c r="FC650" s="17"/>
      <c r="FD650" s="17"/>
      <c r="FE650" s="17"/>
      <c r="FF650" s="17"/>
      <c r="FG650" s="17"/>
      <c r="FH650" s="17"/>
      <c r="FI650" s="17"/>
      <c r="FJ650" s="17"/>
      <c r="FK650" s="17"/>
      <c r="FL650" s="17"/>
      <c r="FM650" s="17"/>
      <c r="FN650" s="17"/>
      <c r="FO650" s="17"/>
      <c r="FP650" s="17"/>
      <c r="FQ650" s="17"/>
      <c r="FR650" s="17"/>
      <c r="FS650" s="17"/>
      <c r="FT650" s="17"/>
      <c r="FU650" s="17"/>
      <c r="FV650" s="17"/>
      <c r="FW650" s="17"/>
      <c r="FX650" s="17"/>
      <c r="FY650" s="17"/>
      <c r="FZ650" s="17"/>
      <c r="GA650" s="17"/>
      <c r="GB650" s="17"/>
      <c r="GC650" s="17"/>
      <c r="GD650" s="17"/>
      <c r="GE650" s="17"/>
      <c r="GF650" s="17"/>
      <c r="GG650" s="17"/>
      <c r="GH650" s="17"/>
      <c r="GI650" s="17"/>
      <c r="GJ650" s="17"/>
      <c r="GK650" s="17"/>
      <c r="GL650" s="17"/>
      <c r="GM650" s="17"/>
      <c r="GN650" s="17"/>
    </row>
    <row r="651" spans="1:196" s="17" customFormat="1" ht="45" x14ac:dyDescent="0.25">
      <c r="A651" s="114">
        <f>IF(F651&lt;&gt;"",1+MAX($A$7:A650),"")</f>
        <v>514</v>
      </c>
      <c r="B651" s="232" t="s">
        <v>645</v>
      </c>
      <c r="C651" s="67" t="s">
        <v>648</v>
      </c>
      <c r="D651" s="67"/>
      <c r="E651" s="98" t="s">
        <v>613</v>
      </c>
      <c r="F651" s="68">
        <v>1</v>
      </c>
      <c r="G651" s="65"/>
      <c r="H651" s="68" t="s">
        <v>35</v>
      </c>
      <c r="I651" s="69">
        <v>0</v>
      </c>
      <c r="J651" s="70">
        <f t="shared" si="250"/>
        <v>1</v>
      </c>
      <c r="K651" s="71"/>
      <c r="L651" s="71">
        <f t="shared" si="251"/>
        <v>0</v>
      </c>
      <c r="M651" s="71"/>
      <c r="N651" s="41">
        <f t="shared" si="252"/>
        <v>0</v>
      </c>
      <c r="O651" s="71"/>
      <c r="P651" s="71">
        <f t="shared" si="253"/>
        <v>0</v>
      </c>
      <c r="Q651" s="72">
        <f t="shared" si="254"/>
        <v>0</v>
      </c>
      <c r="R651" s="73"/>
      <c r="S651" s="65"/>
      <c r="T651" s="65"/>
      <c r="U651" s="65"/>
      <c r="V651" s="65"/>
      <c r="W651" s="65"/>
      <c r="X651" s="65"/>
      <c r="Y651" s="65"/>
      <c r="Z651" s="65"/>
      <c r="AA651" s="65"/>
      <c r="AB651" s="65"/>
      <c r="AC651" s="65"/>
      <c r="AD651" s="65"/>
      <c r="AE651" s="65"/>
      <c r="AF651" s="65"/>
      <c r="AG651" s="65"/>
    </row>
    <row r="652" spans="1:196" s="81" customFormat="1" ht="60" x14ac:dyDescent="0.25">
      <c r="A652" s="114">
        <f>IF(F652&lt;&gt;"",1+MAX($A$7:A651),"")</f>
        <v>515</v>
      </c>
      <c r="B652" s="233"/>
      <c r="C652" s="241" t="s">
        <v>649</v>
      </c>
      <c r="D652" s="75"/>
      <c r="E652" s="98" t="s">
        <v>619</v>
      </c>
      <c r="F652" s="68">
        <v>1</v>
      </c>
      <c r="G652" s="65"/>
      <c r="H652" s="68" t="s">
        <v>35</v>
      </c>
      <c r="I652" s="69">
        <v>0</v>
      </c>
      <c r="J652" s="70">
        <f t="shared" si="250"/>
        <v>1</v>
      </c>
      <c r="K652" s="71"/>
      <c r="L652" s="71">
        <f t="shared" si="251"/>
        <v>0</v>
      </c>
      <c r="M652" s="71"/>
      <c r="N652" s="41">
        <f t="shared" si="252"/>
        <v>0</v>
      </c>
      <c r="O652" s="71"/>
      <c r="P652" s="71">
        <f t="shared" si="253"/>
        <v>0</v>
      </c>
      <c r="Q652" s="72">
        <f t="shared" si="254"/>
        <v>0</v>
      </c>
      <c r="R652" s="73"/>
      <c r="S652" s="65"/>
      <c r="T652" s="65"/>
      <c r="U652" s="65"/>
      <c r="V652" s="65"/>
      <c r="W652" s="65"/>
      <c r="X652" s="65"/>
      <c r="Y652" s="65"/>
      <c r="Z652" s="65"/>
      <c r="AA652" s="65"/>
      <c r="AB652" s="65"/>
      <c r="AC652" s="65"/>
      <c r="AD652" s="65"/>
      <c r="AE652" s="65"/>
      <c r="AF652" s="65"/>
      <c r="AG652" s="65"/>
      <c r="AH652" s="17"/>
      <c r="AI652" s="17"/>
      <c r="AJ652" s="17"/>
      <c r="AK652" s="17"/>
      <c r="AL652" s="17"/>
      <c r="AM652" s="17"/>
      <c r="AN652" s="17"/>
      <c r="AO652" s="17"/>
      <c r="AP652" s="17"/>
      <c r="AQ652" s="17"/>
      <c r="AR652" s="17"/>
      <c r="AS652" s="17"/>
      <c r="AT652" s="17"/>
      <c r="AU652" s="17"/>
      <c r="AV652" s="17"/>
      <c r="AW652" s="17"/>
      <c r="AX652" s="17"/>
      <c r="AY652" s="17"/>
      <c r="AZ652" s="17"/>
      <c r="BA652" s="17"/>
      <c r="BB652" s="17"/>
      <c r="BC652" s="17"/>
      <c r="BD652" s="17"/>
      <c r="BE652" s="17"/>
      <c r="BF652" s="17"/>
      <c r="BG652" s="17"/>
      <c r="BH652" s="17"/>
      <c r="BI652" s="17"/>
      <c r="BJ652" s="17"/>
      <c r="BK652" s="17"/>
      <c r="BL652" s="17"/>
      <c r="BM652" s="17"/>
      <c r="BN652" s="17"/>
      <c r="BO652" s="17"/>
      <c r="BP652" s="17"/>
      <c r="BQ652" s="17"/>
      <c r="BR652" s="17"/>
      <c r="BS652" s="17"/>
      <c r="BT652" s="17"/>
      <c r="BU652" s="17"/>
      <c r="BV652" s="17"/>
      <c r="BW652" s="17"/>
      <c r="BX652" s="17"/>
      <c r="BY652" s="17"/>
      <c r="BZ652" s="17"/>
      <c r="CA652" s="17"/>
      <c r="CB652" s="17"/>
      <c r="CC652" s="17"/>
      <c r="CD652" s="17"/>
      <c r="CE652" s="17"/>
      <c r="CF652" s="17"/>
      <c r="CG652" s="17"/>
      <c r="CH652" s="17"/>
      <c r="CI652" s="17"/>
      <c r="CJ652" s="17"/>
      <c r="CK652" s="17"/>
      <c r="CL652" s="17"/>
      <c r="CM652" s="17"/>
      <c r="CN652" s="17"/>
      <c r="CO652" s="17"/>
      <c r="CP652" s="17"/>
      <c r="CQ652" s="17"/>
      <c r="CR652" s="17"/>
      <c r="CS652" s="17"/>
      <c r="CT652" s="17"/>
      <c r="CU652" s="17"/>
      <c r="CV652" s="17"/>
      <c r="CW652" s="17"/>
      <c r="CX652" s="17"/>
      <c r="CY652" s="17"/>
      <c r="CZ652" s="17"/>
      <c r="DA652" s="17"/>
      <c r="DB652" s="17"/>
      <c r="DC652" s="17"/>
      <c r="DD652" s="17"/>
      <c r="DE652" s="17"/>
      <c r="DF652" s="17"/>
      <c r="DG652" s="17"/>
      <c r="DH652" s="17"/>
      <c r="DI652" s="17"/>
      <c r="DJ652" s="17"/>
      <c r="DK652" s="17"/>
      <c r="DL652" s="17"/>
      <c r="DM652" s="17"/>
      <c r="DN652" s="17"/>
      <c r="DO652" s="17"/>
      <c r="DP652" s="17"/>
      <c r="DQ652" s="17"/>
      <c r="DR652" s="17"/>
      <c r="DS652" s="17"/>
      <c r="DT652" s="17"/>
      <c r="DU652" s="17"/>
      <c r="DV652" s="17"/>
      <c r="DW652" s="17"/>
      <c r="DX652" s="17"/>
      <c r="DY652" s="17"/>
      <c r="DZ652" s="17"/>
      <c r="EA652" s="17"/>
      <c r="EB652" s="17"/>
      <c r="EC652" s="17"/>
      <c r="ED652" s="17"/>
      <c r="EE652" s="17"/>
      <c r="EF652" s="17"/>
      <c r="EG652" s="17"/>
      <c r="EH652" s="17"/>
      <c r="EI652" s="17"/>
      <c r="EJ652" s="17"/>
      <c r="EK652" s="17"/>
      <c r="EL652" s="17"/>
      <c r="EM652" s="17"/>
      <c r="EN652" s="17"/>
      <c r="EO652" s="17"/>
      <c r="EP652" s="17"/>
      <c r="EQ652" s="17"/>
      <c r="ER652" s="17"/>
      <c r="ES652" s="17"/>
      <c r="ET652" s="17"/>
      <c r="EU652" s="17"/>
      <c r="EV652" s="17"/>
      <c r="EW652" s="17"/>
      <c r="EX652" s="17"/>
      <c r="EY652" s="17"/>
      <c r="EZ652" s="17"/>
      <c r="FA652" s="17"/>
      <c r="FB652" s="17"/>
      <c r="FC652" s="17"/>
      <c r="FD652" s="17"/>
      <c r="FE652" s="17"/>
      <c r="FF652" s="17"/>
      <c r="FG652" s="17"/>
      <c r="FH652" s="17"/>
      <c r="FI652" s="17"/>
      <c r="FJ652" s="17"/>
      <c r="FK652" s="17"/>
      <c r="FL652" s="17"/>
      <c r="FM652" s="17"/>
      <c r="FN652" s="17"/>
      <c r="FO652" s="17"/>
      <c r="FP652" s="17"/>
      <c r="FQ652" s="17"/>
      <c r="FR652" s="17"/>
      <c r="FS652" s="17"/>
      <c r="FT652" s="17"/>
      <c r="FU652" s="17"/>
      <c r="FV652" s="17"/>
      <c r="FW652" s="17"/>
      <c r="FX652" s="17"/>
      <c r="FY652" s="17"/>
      <c r="FZ652" s="17"/>
      <c r="GA652" s="17"/>
      <c r="GB652" s="17"/>
      <c r="GC652" s="17"/>
      <c r="GD652" s="17"/>
      <c r="GE652" s="17"/>
      <c r="GF652" s="17"/>
      <c r="GG652" s="17"/>
      <c r="GH652" s="17"/>
      <c r="GI652" s="17"/>
      <c r="GJ652" s="17"/>
      <c r="GK652" s="17"/>
      <c r="GL652" s="17"/>
      <c r="GM652" s="17"/>
      <c r="GN652" s="17"/>
    </row>
    <row r="653" spans="1:196" s="81" customFormat="1" ht="60" x14ac:dyDescent="0.25">
      <c r="A653" s="114">
        <f>IF(F653&lt;&gt;"",1+MAX($A$7:A652),"")</f>
        <v>516</v>
      </c>
      <c r="B653" s="233"/>
      <c r="C653" s="242"/>
      <c r="D653" s="75"/>
      <c r="E653" s="98" t="s">
        <v>620</v>
      </c>
      <c r="F653" s="68">
        <v>1</v>
      </c>
      <c r="G653" s="65"/>
      <c r="H653" s="68" t="s">
        <v>35</v>
      </c>
      <c r="I653" s="69">
        <v>0</v>
      </c>
      <c r="J653" s="70">
        <f t="shared" si="250"/>
        <v>1</v>
      </c>
      <c r="K653" s="71"/>
      <c r="L653" s="71">
        <f t="shared" si="251"/>
        <v>0</v>
      </c>
      <c r="M653" s="71"/>
      <c r="N653" s="41">
        <f t="shared" si="252"/>
        <v>0</v>
      </c>
      <c r="O653" s="71"/>
      <c r="P653" s="71">
        <f t="shared" si="253"/>
        <v>0</v>
      </c>
      <c r="Q653" s="72">
        <f t="shared" si="254"/>
        <v>0</v>
      </c>
      <c r="R653" s="73"/>
      <c r="S653" s="65"/>
      <c r="T653" s="65"/>
      <c r="U653" s="65"/>
      <c r="V653" s="65"/>
      <c r="W653" s="65"/>
      <c r="X653" s="65"/>
      <c r="Y653" s="65"/>
      <c r="Z653" s="65"/>
      <c r="AA653" s="65"/>
      <c r="AB653" s="65"/>
      <c r="AC653" s="65"/>
      <c r="AD653" s="65"/>
      <c r="AE653" s="65"/>
      <c r="AF653" s="65"/>
      <c r="AG653" s="65"/>
      <c r="AH653" s="17"/>
      <c r="AI653" s="17"/>
      <c r="AJ653" s="17"/>
      <c r="AK653" s="17"/>
      <c r="AL653" s="17"/>
      <c r="AM653" s="17"/>
      <c r="AN653" s="17"/>
      <c r="AO653" s="17"/>
      <c r="AP653" s="17"/>
      <c r="AQ653" s="17"/>
      <c r="AR653" s="17"/>
      <c r="AS653" s="17"/>
      <c r="AT653" s="17"/>
      <c r="AU653" s="17"/>
      <c r="AV653" s="17"/>
      <c r="AW653" s="17"/>
      <c r="AX653" s="17"/>
      <c r="AY653" s="17"/>
      <c r="AZ653" s="17"/>
      <c r="BA653" s="17"/>
      <c r="BB653" s="17"/>
      <c r="BC653" s="17"/>
      <c r="BD653" s="17"/>
      <c r="BE653" s="17"/>
      <c r="BF653" s="17"/>
      <c r="BG653" s="17"/>
      <c r="BH653" s="17"/>
      <c r="BI653" s="17"/>
      <c r="BJ653" s="17"/>
      <c r="BK653" s="17"/>
      <c r="BL653" s="17"/>
      <c r="BM653" s="17"/>
      <c r="BN653" s="17"/>
      <c r="BO653" s="17"/>
      <c r="BP653" s="17"/>
      <c r="BQ653" s="17"/>
      <c r="BR653" s="17"/>
      <c r="BS653" s="17"/>
      <c r="BT653" s="17"/>
      <c r="BU653" s="17"/>
      <c r="BV653" s="17"/>
      <c r="BW653" s="17"/>
      <c r="BX653" s="17"/>
      <c r="BY653" s="17"/>
      <c r="BZ653" s="17"/>
      <c r="CA653" s="17"/>
      <c r="CB653" s="17"/>
      <c r="CC653" s="17"/>
      <c r="CD653" s="17"/>
      <c r="CE653" s="17"/>
      <c r="CF653" s="17"/>
      <c r="CG653" s="17"/>
      <c r="CH653" s="17"/>
      <c r="CI653" s="17"/>
      <c r="CJ653" s="17"/>
      <c r="CK653" s="17"/>
      <c r="CL653" s="17"/>
      <c r="CM653" s="17"/>
      <c r="CN653" s="17"/>
      <c r="CO653" s="17"/>
      <c r="CP653" s="17"/>
      <c r="CQ653" s="17"/>
      <c r="CR653" s="17"/>
      <c r="CS653" s="17"/>
      <c r="CT653" s="17"/>
      <c r="CU653" s="17"/>
      <c r="CV653" s="17"/>
      <c r="CW653" s="17"/>
      <c r="CX653" s="17"/>
      <c r="CY653" s="17"/>
      <c r="CZ653" s="17"/>
      <c r="DA653" s="17"/>
      <c r="DB653" s="17"/>
      <c r="DC653" s="17"/>
      <c r="DD653" s="17"/>
      <c r="DE653" s="17"/>
      <c r="DF653" s="17"/>
      <c r="DG653" s="17"/>
      <c r="DH653" s="17"/>
      <c r="DI653" s="17"/>
      <c r="DJ653" s="17"/>
      <c r="DK653" s="17"/>
      <c r="DL653" s="17"/>
      <c r="DM653" s="17"/>
      <c r="DN653" s="17"/>
      <c r="DO653" s="17"/>
      <c r="DP653" s="17"/>
      <c r="DQ653" s="17"/>
      <c r="DR653" s="17"/>
      <c r="DS653" s="17"/>
      <c r="DT653" s="17"/>
      <c r="DU653" s="17"/>
      <c r="DV653" s="17"/>
      <c r="DW653" s="17"/>
      <c r="DX653" s="17"/>
      <c r="DY653" s="17"/>
      <c r="DZ653" s="17"/>
      <c r="EA653" s="17"/>
      <c r="EB653" s="17"/>
      <c r="EC653" s="17"/>
      <c r="ED653" s="17"/>
      <c r="EE653" s="17"/>
      <c r="EF653" s="17"/>
      <c r="EG653" s="17"/>
      <c r="EH653" s="17"/>
      <c r="EI653" s="17"/>
      <c r="EJ653" s="17"/>
      <c r="EK653" s="17"/>
      <c r="EL653" s="17"/>
      <c r="EM653" s="17"/>
      <c r="EN653" s="17"/>
      <c r="EO653" s="17"/>
      <c r="EP653" s="17"/>
      <c r="EQ653" s="17"/>
      <c r="ER653" s="17"/>
      <c r="ES653" s="17"/>
      <c r="ET653" s="17"/>
      <c r="EU653" s="17"/>
      <c r="EV653" s="17"/>
      <c r="EW653" s="17"/>
      <c r="EX653" s="17"/>
      <c r="EY653" s="17"/>
      <c r="EZ653" s="17"/>
      <c r="FA653" s="17"/>
      <c r="FB653" s="17"/>
      <c r="FC653" s="17"/>
      <c r="FD653" s="17"/>
      <c r="FE653" s="17"/>
      <c r="FF653" s="17"/>
      <c r="FG653" s="17"/>
      <c r="FH653" s="17"/>
      <c r="FI653" s="17"/>
      <c r="FJ653" s="17"/>
      <c r="FK653" s="17"/>
      <c r="FL653" s="17"/>
      <c r="FM653" s="17"/>
      <c r="FN653" s="17"/>
      <c r="FO653" s="17"/>
      <c r="FP653" s="17"/>
      <c r="FQ653" s="17"/>
      <c r="FR653" s="17"/>
      <c r="FS653" s="17"/>
      <c r="FT653" s="17"/>
      <c r="FU653" s="17"/>
      <c r="FV653" s="17"/>
      <c r="FW653" s="17"/>
      <c r="FX653" s="17"/>
      <c r="FY653" s="17"/>
      <c r="FZ653" s="17"/>
      <c r="GA653" s="17"/>
      <c r="GB653" s="17"/>
      <c r="GC653" s="17"/>
      <c r="GD653" s="17"/>
      <c r="GE653" s="17"/>
      <c r="GF653" s="17"/>
      <c r="GG653" s="17"/>
      <c r="GH653" s="17"/>
      <c r="GI653" s="17"/>
      <c r="GJ653" s="17"/>
      <c r="GK653" s="17"/>
      <c r="GL653" s="17"/>
      <c r="GM653" s="17"/>
      <c r="GN653" s="17"/>
    </row>
    <row r="654" spans="1:196" s="81" customFormat="1" ht="60" x14ac:dyDescent="0.25">
      <c r="A654" s="114">
        <f>IF(F654&lt;&gt;"",1+MAX($A$7:A653),"")</f>
        <v>517</v>
      </c>
      <c r="B654" s="233"/>
      <c r="C654" s="242"/>
      <c r="D654" s="75"/>
      <c r="E654" s="98" t="s">
        <v>621</v>
      </c>
      <c r="F654" s="68">
        <v>1</v>
      </c>
      <c r="G654" s="83"/>
      <c r="H654" s="68" t="s">
        <v>35</v>
      </c>
      <c r="I654" s="69">
        <v>0</v>
      </c>
      <c r="J654" s="70">
        <f t="shared" si="250"/>
        <v>1</v>
      </c>
      <c r="K654" s="71"/>
      <c r="L654" s="71">
        <f t="shared" si="251"/>
        <v>0</v>
      </c>
      <c r="M654" s="71"/>
      <c r="N654" s="41">
        <f t="shared" si="252"/>
        <v>0</v>
      </c>
      <c r="O654" s="71"/>
      <c r="P654" s="71">
        <f t="shared" si="253"/>
        <v>0</v>
      </c>
      <c r="Q654" s="72">
        <f t="shared" si="254"/>
        <v>0</v>
      </c>
      <c r="R654" s="73"/>
      <c r="S654" s="82"/>
      <c r="T654" s="83"/>
      <c r="U654" s="83"/>
      <c r="V654" s="84"/>
      <c r="W654" s="85"/>
      <c r="X654" s="86"/>
      <c r="Y654" s="86"/>
      <c r="Z654" s="86"/>
      <c r="AA654" s="86"/>
      <c r="AB654" s="87"/>
      <c r="AC654" s="88"/>
      <c r="AD654" s="65"/>
      <c r="AE654" s="65"/>
      <c r="AF654" s="65"/>
      <c r="AG654" s="65"/>
      <c r="AH654" s="17"/>
      <c r="AI654" s="17"/>
      <c r="AJ654" s="17"/>
      <c r="AK654" s="17"/>
      <c r="AL654" s="17"/>
      <c r="AM654" s="17"/>
      <c r="AN654" s="17"/>
      <c r="AO654" s="17"/>
      <c r="AP654" s="17"/>
      <c r="AQ654" s="17"/>
      <c r="AR654" s="17"/>
      <c r="AS654" s="17"/>
      <c r="AT654" s="17"/>
      <c r="AU654" s="17"/>
      <c r="AV654" s="17"/>
      <c r="AW654" s="17"/>
      <c r="AX654" s="17"/>
      <c r="AY654" s="17"/>
      <c r="AZ654" s="17"/>
      <c r="BA654" s="17"/>
      <c r="BB654" s="17"/>
      <c r="BC654" s="17"/>
      <c r="BD654" s="17"/>
      <c r="BE654" s="17"/>
      <c r="BF654" s="17"/>
      <c r="BG654" s="17"/>
      <c r="BH654" s="17"/>
      <c r="BI654" s="17"/>
      <c r="BJ654" s="17"/>
      <c r="BK654" s="17"/>
      <c r="BL654" s="17"/>
      <c r="BM654" s="17"/>
      <c r="BN654" s="17"/>
      <c r="BO654" s="17"/>
      <c r="BP654" s="17"/>
      <c r="BQ654" s="17"/>
      <c r="BR654" s="17"/>
      <c r="BS654" s="17"/>
      <c r="BT654" s="17"/>
      <c r="BU654" s="17"/>
      <c r="BV654" s="17"/>
      <c r="BW654" s="17"/>
      <c r="BX654" s="17"/>
      <c r="BY654" s="17"/>
      <c r="BZ654" s="17"/>
      <c r="CA654" s="17"/>
      <c r="CB654" s="17"/>
      <c r="CC654" s="17"/>
      <c r="CD654" s="17"/>
      <c r="CE654" s="17"/>
      <c r="CF654" s="17"/>
      <c r="CG654" s="17"/>
      <c r="CH654" s="17"/>
      <c r="CI654" s="17"/>
      <c r="CJ654" s="17"/>
      <c r="CK654" s="17"/>
      <c r="CL654" s="17"/>
      <c r="CM654" s="17"/>
      <c r="CN654" s="17"/>
      <c r="CO654" s="17"/>
      <c r="CP654" s="17"/>
      <c r="CQ654" s="17"/>
      <c r="CR654" s="17"/>
      <c r="CS654" s="17"/>
      <c r="CT654" s="17"/>
      <c r="CU654" s="17"/>
      <c r="CV654" s="17"/>
      <c r="CW654" s="17"/>
      <c r="CX654" s="17"/>
      <c r="CY654" s="17"/>
      <c r="CZ654" s="17"/>
      <c r="DA654" s="17"/>
      <c r="DB654" s="17"/>
      <c r="DC654" s="17"/>
      <c r="DD654" s="17"/>
      <c r="DE654" s="17"/>
      <c r="DF654" s="17"/>
      <c r="DG654" s="17"/>
      <c r="DH654" s="17"/>
      <c r="DI654" s="17"/>
      <c r="DJ654" s="17"/>
      <c r="DK654" s="17"/>
      <c r="DL654" s="17"/>
      <c r="DM654" s="17"/>
      <c r="DN654" s="17"/>
      <c r="DO654" s="17"/>
      <c r="DP654" s="17"/>
      <c r="DQ654" s="17"/>
      <c r="DR654" s="17"/>
      <c r="DS654" s="17"/>
      <c r="DT654" s="17"/>
      <c r="DU654" s="17"/>
      <c r="DV654" s="17"/>
      <c r="DW654" s="17"/>
      <c r="DX654" s="17"/>
      <c r="DY654" s="17"/>
      <c r="DZ654" s="17"/>
      <c r="EA654" s="17"/>
      <c r="EB654" s="17"/>
      <c r="EC654" s="17"/>
      <c r="ED654" s="17"/>
      <c r="EE654" s="17"/>
      <c r="EF654" s="17"/>
      <c r="EG654" s="17"/>
      <c r="EH654" s="17"/>
      <c r="EI654" s="17"/>
      <c r="EJ654" s="17"/>
      <c r="EK654" s="17"/>
      <c r="EL654" s="17"/>
      <c r="EM654" s="17"/>
      <c r="EN654" s="17"/>
      <c r="EO654" s="17"/>
      <c r="EP654" s="17"/>
      <c r="EQ654" s="17"/>
      <c r="ER654" s="17"/>
      <c r="ES654" s="17"/>
      <c r="ET654" s="17"/>
      <c r="EU654" s="17"/>
      <c r="EV654" s="17"/>
      <c r="EW654" s="17"/>
      <c r="EX654" s="17"/>
      <c r="EY654" s="17"/>
      <c r="EZ654" s="17"/>
      <c r="FA654" s="17"/>
      <c r="FB654" s="17"/>
      <c r="FC654" s="17"/>
      <c r="FD654" s="17"/>
      <c r="FE654" s="17"/>
      <c r="FF654" s="17"/>
      <c r="FG654" s="17"/>
      <c r="FH654" s="17"/>
      <c r="FI654" s="17"/>
      <c r="FJ654" s="17"/>
      <c r="FK654" s="17"/>
      <c r="FL654" s="17"/>
      <c r="FM654" s="17"/>
      <c r="FN654" s="17"/>
      <c r="FO654" s="17"/>
      <c r="FP654" s="17"/>
      <c r="FQ654" s="17"/>
      <c r="FR654" s="17"/>
      <c r="FS654" s="17"/>
      <c r="FT654" s="17"/>
      <c r="FU654" s="17"/>
      <c r="FV654" s="17"/>
      <c r="FW654" s="17"/>
      <c r="FX654" s="17"/>
      <c r="FY654" s="17"/>
      <c r="FZ654" s="17"/>
      <c r="GA654" s="17"/>
      <c r="GB654" s="17"/>
      <c r="GC654" s="17"/>
      <c r="GD654" s="17"/>
      <c r="GE654" s="17"/>
      <c r="GF654" s="17"/>
      <c r="GG654" s="17"/>
      <c r="GH654" s="17"/>
      <c r="GI654" s="17"/>
      <c r="GJ654" s="17"/>
      <c r="GK654" s="17"/>
      <c r="GL654" s="17"/>
      <c r="GM654" s="17"/>
      <c r="GN654" s="17"/>
    </row>
    <row r="655" spans="1:196" s="81" customFormat="1" ht="60" x14ac:dyDescent="0.25">
      <c r="A655" s="114">
        <f>IF(F655&lt;&gt;"",1+MAX($A$7:A654),"")</f>
        <v>518</v>
      </c>
      <c r="B655" s="233"/>
      <c r="C655" s="242"/>
      <c r="D655" s="75"/>
      <c r="E655" s="98" t="s">
        <v>622</v>
      </c>
      <c r="F655" s="68">
        <v>1</v>
      </c>
      <c r="G655" s="65"/>
      <c r="H655" s="68" t="s">
        <v>35</v>
      </c>
      <c r="I655" s="69">
        <v>0</v>
      </c>
      <c r="J655" s="70">
        <f t="shared" si="250"/>
        <v>1</v>
      </c>
      <c r="K655" s="71"/>
      <c r="L655" s="71">
        <f t="shared" si="251"/>
        <v>0</v>
      </c>
      <c r="M655" s="71"/>
      <c r="N655" s="41">
        <f t="shared" si="252"/>
        <v>0</v>
      </c>
      <c r="O655" s="71"/>
      <c r="P655" s="71">
        <f t="shared" si="253"/>
        <v>0</v>
      </c>
      <c r="Q655" s="72">
        <f t="shared" si="254"/>
        <v>0</v>
      </c>
      <c r="R655" s="73"/>
      <c r="S655" s="65"/>
      <c r="T655" s="65"/>
      <c r="U655" s="65"/>
      <c r="V655" s="65"/>
      <c r="W655" s="65"/>
      <c r="X655" s="65"/>
      <c r="Y655" s="65"/>
      <c r="Z655" s="65"/>
      <c r="AA655" s="65"/>
      <c r="AB655" s="65"/>
      <c r="AC655" s="65"/>
      <c r="AD655" s="65"/>
      <c r="AE655" s="65"/>
      <c r="AF655" s="65"/>
      <c r="AG655" s="65"/>
      <c r="AH655" s="17"/>
      <c r="AI655" s="17"/>
      <c r="AJ655" s="17"/>
      <c r="AK655" s="17"/>
      <c r="AL655" s="17"/>
      <c r="AM655" s="17"/>
      <c r="AN655" s="17"/>
      <c r="AO655" s="17"/>
      <c r="AP655" s="17"/>
      <c r="AQ655" s="17"/>
      <c r="AR655" s="17"/>
      <c r="AS655" s="17"/>
      <c r="AT655" s="17"/>
      <c r="AU655" s="17"/>
      <c r="AV655" s="17"/>
      <c r="AW655" s="17"/>
      <c r="AX655" s="17"/>
      <c r="AY655" s="17"/>
      <c r="AZ655" s="17"/>
      <c r="BA655" s="17"/>
      <c r="BB655" s="17"/>
      <c r="BC655" s="17"/>
      <c r="BD655" s="17"/>
      <c r="BE655" s="17"/>
      <c r="BF655" s="17"/>
      <c r="BG655" s="17"/>
      <c r="BH655" s="17"/>
      <c r="BI655" s="17"/>
      <c r="BJ655" s="17"/>
      <c r="BK655" s="17"/>
      <c r="BL655" s="17"/>
      <c r="BM655" s="17"/>
      <c r="BN655" s="17"/>
      <c r="BO655" s="17"/>
      <c r="BP655" s="17"/>
      <c r="BQ655" s="17"/>
      <c r="BR655" s="17"/>
      <c r="BS655" s="17"/>
      <c r="BT655" s="17"/>
      <c r="BU655" s="17"/>
      <c r="BV655" s="17"/>
      <c r="BW655" s="17"/>
      <c r="BX655" s="17"/>
      <c r="BY655" s="17"/>
      <c r="BZ655" s="17"/>
      <c r="CA655" s="17"/>
      <c r="CB655" s="17"/>
      <c r="CC655" s="17"/>
      <c r="CD655" s="17"/>
      <c r="CE655" s="17"/>
      <c r="CF655" s="17"/>
      <c r="CG655" s="17"/>
      <c r="CH655" s="17"/>
      <c r="CI655" s="17"/>
      <c r="CJ655" s="17"/>
      <c r="CK655" s="17"/>
      <c r="CL655" s="17"/>
      <c r="CM655" s="17"/>
      <c r="CN655" s="17"/>
      <c r="CO655" s="17"/>
      <c r="CP655" s="17"/>
      <c r="CQ655" s="17"/>
      <c r="CR655" s="17"/>
      <c r="CS655" s="17"/>
      <c r="CT655" s="17"/>
      <c r="CU655" s="17"/>
      <c r="CV655" s="17"/>
      <c r="CW655" s="17"/>
      <c r="CX655" s="17"/>
      <c r="CY655" s="17"/>
      <c r="CZ655" s="17"/>
      <c r="DA655" s="17"/>
      <c r="DB655" s="17"/>
      <c r="DC655" s="17"/>
      <c r="DD655" s="17"/>
      <c r="DE655" s="17"/>
      <c r="DF655" s="17"/>
      <c r="DG655" s="17"/>
      <c r="DH655" s="17"/>
      <c r="DI655" s="17"/>
      <c r="DJ655" s="17"/>
      <c r="DK655" s="17"/>
      <c r="DL655" s="17"/>
      <c r="DM655" s="17"/>
      <c r="DN655" s="17"/>
      <c r="DO655" s="17"/>
      <c r="DP655" s="17"/>
      <c r="DQ655" s="17"/>
      <c r="DR655" s="17"/>
      <c r="DS655" s="17"/>
      <c r="DT655" s="17"/>
      <c r="DU655" s="17"/>
      <c r="DV655" s="17"/>
      <c r="DW655" s="17"/>
      <c r="DX655" s="17"/>
      <c r="DY655" s="17"/>
      <c r="DZ655" s="17"/>
      <c r="EA655" s="17"/>
      <c r="EB655" s="17"/>
      <c r="EC655" s="17"/>
      <c r="ED655" s="17"/>
      <c r="EE655" s="17"/>
      <c r="EF655" s="17"/>
      <c r="EG655" s="17"/>
      <c r="EH655" s="17"/>
      <c r="EI655" s="17"/>
      <c r="EJ655" s="17"/>
      <c r="EK655" s="17"/>
      <c r="EL655" s="17"/>
      <c r="EM655" s="17"/>
      <c r="EN655" s="17"/>
      <c r="EO655" s="17"/>
      <c r="EP655" s="17"/>
      <c r="EQ655" s="17"/>
      <c r="ER655" s="17"/>
      <c r="ES655" s="17"/>
      <c r="ET655" s="17"/>
      <c r="EU655" s="17"/>
      <c r="EV655" s="17"/>
      <c r="EW655" s="17"/>
      <c r="EX655" s="17"/>
      <c r="EY655" s="17"/>
      <c r="EZ655" s="17"/>
      <c r="FA655" s="17"/>
      <c r="FB655" s="17"/>
      <c r="FC655" s="17"/>
      <c r="FD655" s="17"/>
      <c r="FE655" s="17"/>
      <c r="FF655" s="17"/>
      <c r="FG655" s="17"/>
      <c r="FH655" s="17"/>
      <c r="FI655" s="17"/>
      <c r="FJ655" s="17"/>
      <c r="FK655" s="17"/>
      <c r="FL655" s="17"/>
      <c r="FM655" s="17"/>
      <c r="FN655" s="17"/>
      <c r="FO655" s="17"/>
      <c r="FP655" s="17"/>
      <c r="FQ655" s="17"/>
      <c r="FR655" s="17"/>
      <c r="FS655" s="17"/>
      <c r="FT655" s="17"/>
      <c r="FU655" s="17"/>
      <c r="FV655" s="17"/>
      <c r="FW655" s="17"/>
      <c r="FX655" s="17"/>
      <c r="FY655" s="17"/>
      <c r="FZ655" s="17"/>
      <c r="GA655" s="17"/>
      <c r="GB655" s="17"/>
      <c r="GC655" s="17"/>
      <c r="GD655" s="17"/>
      <c r="GE655" s="17"/>
      <c r="GF655" s="17"/>
      <c r="GG655" s="17"/>
      <c r="GH655" s="17"/>
      <c r="GI655" s="17"/>
      <c r="GJ655" s="17"/>
      <c r="GK655" s="17"/>
      <c r="GL655" s="17"/>
      <c r="GM655" s="17"/>
      <c r="GN655" s="17"/>
    </row>
    <row r="656" spans="1:196" s="81" customFormat="1" ht="60" x14ac:dyDescent="0.25">
      <c r="A656" s="114">
        <f>IF(F656&lt;&gt;"",1+MAX($A$7:A655),"")</f>
        <v>519</v>
      </c>
      <c r="B656" s="233"/>
      <c r="C656" s="242"/>
      <c r="D656" s="75"/>
      <c r="E656" s="98" t="s">
        <v>623</v>
      </c>
      <c r="F656" s="68">
        <v>1</v>
      </c>
      <c r="G656" s="65"/>
      <c r="H656" s="68" t="s">
        <v>35</v>
      </c>
      <c r="I656" s="69">
        <v>0</v>
      </c>
      <c r="J656" s="70">
        <f t="shared" ref="J656:J678" si="255">F656*(1+I656)</f>
        <v>1</v>
      </c>
      <c r="K656" s="71"/>
      <c r="L656" s="71">
        <f t="shared" ref="L656:L678" si="256">K656*J656</f>
        <v>0</v>
      </c>
      <c r="M656" s="71"/>
      <c r="N656" s="41">
        <f t="shared" ref="N656:N678" si="257">M656*J656</f>
        <v>0</v>
      </c>
      <c r="O656" s="71"/>
      <c r="P656" s="71">
        <f t="shared" ref="P656:P678" si="258">O656*J656</f>
        <v>0</v>
      </c>
      <c r="Q656" s="72">
        <f t="shared" ref="Q656:Q678" si="259">(K656+O656)*J656</f>
        <v>0</v>
      </c>
      <c r="R656" s="73"/>
      <c r="S656" s="65"/>
      <c r="T656" s="65"/>
      <c r="U656" s="65"/>
      <c r="V656" s="65"/>
      <c r="W656" s="65"/>
      <c r="X656" s="65"/>
      <c r="Y656" s="65"/>
      <c r="Z656" s="65"/>
      <c r="AA656" s="65"/>
      <c r="AB656" s="65"/>
      <c r="AC656" s="65"/>
      <c r="AD656" s="65"/>
      <c r="AE656" s="65"/>
      <c r="AF656" s="65"/>
      <c r="AG656" s="65"/>
      <c r="AH656" s="17"/>
      <c r="AI656" s="17"/>
      <c r="AJ656" s="17"/>
      <c r="AK656" s="17"/>
      <c r="AL656" s="17"/>
      <c r="AM656" s="17"/>
      <c r="AN656" s="17"/>
      <c r="AO656" s="17"/>
      <c r="AP656" s="17"/>
      <c r="AQ656" s="17"/>
      <c r="AR656" s="17"/>
      <c r="AS656" s="17"/>
      <c r="AT656" s="17"/>
      <c r="AU656" s="17"/>
      <c r="AV656" s="17"/>
      <c r="AW656" s="17"/>
      <c r="AX656" s="17"/>
      <c r="AY656" s="17"/>
      <c r="AZ656" s="17"/>
      <c r="BA656" s="17"/>
      <c r="BB656" s="17"/>
      <c r="BC656" s="17"/>
      <c r="BD656" s="17"/>
      <c r="BE656" s="17"/>
      <c r="BF656" s="17"/>
      <c r="BG656" s="17"/>
      <c r="BH656" s="17"/>
      <c r="BI656" s="17"/>
      <c r="BJ656" s="17"/>
      <c r="BK656" s="17"/>
      <c r="BL656" s="17"/>
      <c r="BM656" s="17"/>
      <c r="BN656" s="17"/>
      <c r="BO656" s="17"/>
      <c r="BP656" s="17"/>
      <c r="BQ656" s="17"/>
      <c r="BR656" s="17"/>
      <c r="BS656" s="17"/>
      <c r="BT656" s="17"/>
      <c r="BU656" s="17"/>
      <c r="BV656" s="17"/>
      <c r="BW656" s="17"/>
      <c r="BX656" s="17"/>
      <c r="BY656" s="17"/>
      <c r="BZ656" s="17"/>
      <c r="CA656" s="17"/>
      <c r="CB656" s="17"/>
      <c r="CC656" s="17"/>
      <c r="CD656" s="17"/>
      <c r="CE656" s="17"/>
      <c r="CF656" s="17"/>
      <c r="CG656" s="17"/>
      <c r="CH656" s="17"/>
      <c r="CI656" s="17"/>
      <c r="CJ656" s="17"/>
      <c r="CK656" s="17"/>
      <c r="CL656" s="17"/>
      <c r="CM656" s="17"/>
      <c r="CN656" s="17"/>
      <c r="CO656" s="17"/>
      <c r="CP656" s="17"/>
      <c r="CQ656" s="17"/>
      <c r="CR656" s="17"/>
      <c r="CS656" s="17"/>
      <c r="CT656" s="17"/>
      <c r="CU656" s="17"/>
      <c r="CV656" s="17"/>
      <c r="CW656" s="17"/>
      <c r="CX656" s="17"/>
      <c r="CY656" s="17"/>
      <c r="CZ656" s="17"/>
      <c r="DA656" s="17"/>
      <c r="DB656" s="17"/>
      <c r="DC656" s="17"/>
      <c r="DD656" s="17"/>
      <c r="DE656" s="17"/>
      <c r="DF656" s="17"/>
      <c r="DG656" s="17"/>
      <c r="DH656" s="17"/>
      <c r="DI656" s="17"/>
      <c r="DJ656" s="17"/>
      <c r="DK656" s="17"/>
      <c r="DL656" s="17"/>
      <c r="DM656" s="17"/>
      <c r="DN656" s="17"/>
      <c r="DO656" s="17"/>
      <c r="DP656" s="17"/>
      <c r="DQ656" s="17"/>
      <c r="DR656" s="17"/>
      <c r="DS656" s="17"/>
      <c r="DT656" s="17"/>
      <c r="DU656" s="17"/>
      <c r="DV656" s="17"/>
      <c r="DW656" s="17"/>
      <c r="DX656" s="17"/>
      <c r="DY656" s="17"/>
      <c r="DZ656" s="17"/>
      <c r="EA656" s="17"/>
      <c r="EB656" s="17"/>
      <c r="EC656" s="17"/>
      <c r="ED656" s="17"/>
      <c r="EE656" s="17"/>
      <c r="EF656" s="17"/>
      <c r="EG656" s="17"/>
      <c r="EH656" s="17"/>
      <c r="EI656" s="17"/>
      <c r="EJ656" s="17"/>
      <c r="EK656" s="17"/>
      <c r="EL656" s="17"/>
      <c r="EM656" s="17"/>
      <c r="EN656" s="17"/>
      <c r="EO656" s="17"/>
      <c r="EP656" s="17"/>
      <c r="EQ656" s="17"/>
      <c r="ER656" s="17"/>
      <c r="ES656" s="17"/>
      <c r="ET656" s="17"/>
      <c r="EU656" s="17"/>
      <c r="EV656" s="17"/>
      <c r="EW656" s="17"/>
      <c r="EX656" s="17"/>
      <c r="EY656" s="17"/>
      <c r="EZ656" s="17"/>
      <c r="FA656" s="17"/>
      <c r="FB656" s="17"/>
      <c r="FC656" s="17"/>
      <c r="FD656" s="17"/>
      <c r="FE656" s="17"/>
      <c r="FF656" s="17"/>
      <c r="FG656" s="17"/>
      <c r="FH656" s="17"/>
      <c r="FI656" s="17"/>
      <c r="FJ656" s="17"/>
      <c r="FK656" s="17"/>
      <c r="FL656" s="17"/>
      <c r="FM656" s="17"/>
      <c r="FN656" s="17"/>
      <c r="FO656" s="17"/>
      <c r="FP656" s="17"/>
      <c r="FQ656" s="17"/>
      <c r="FR656" s="17"/>
      <c r="FS656" s="17"/>
      <c r="FT656" s="17"/>
      <c r="FU656" s="17"/>
      <c r="FV656" s="17"/>
      <c r="FW656" s="17"/>
      <c r="FX656" s="17"/>
      <c r="FY656" s="17"/>
      <c r="FZ656" s="17"/>
      <c r="GA656" s="17"/>
      <c r="GB656" s="17"/>
      <c r="GC656" s="17"/>
      <c r="GD656" s="17"/>
      <c r="GE656" s="17"/>
      <c r="GF656" s="17"/>
      <c r="GG656" s="17"/>
      <c r="GH656" s="17"/>
      <c r="GI656" s="17"/>
      <c r="GJ656" s="17"/>
      <c r="GK656" s="17"/>
      <c r="GL656" s="17"/>
      <c r="GM656" s="17"/>
      <c r="GN656" s="17"/>
    </row>
    <row r="657" spans="1:196" s="81" customFormat="1" ht="60" x14ac:dyDescent="0.25">
      <c r="A657" s="114">
        <f>IF(F657&lt;&gt;"",1+MAX($A$7:A656),"")</f>
        <v>520</v>
      </c>
      <c r="B657" s="233"/>
      <c r="C657" s="243"/>
      <c r="D657" s="75"/>
      <c r="E657" s="98" t="s">
        <v>624</v>
      </c>
      <c r="F657" s="68">
        <v>1</v>
      </c>
      <c r="G657" s="83"/>
      <c r="H657" s="68" t="s">
        <v>35</v>
      </c>
      <c r="I657" s="69">
        <v>0</v>
      </c>
      <c r="J657" s="70">
        <f t="shared" si="255"/>
        <v>1</v>
      </c>
      <c r="K657" s="71"/>
      <c r="L657" s="71">
        <f t="shared" si="256"/>
        <v>0</v>
      </c>
      <c r="M657" s="71"/>
      <c r="N657" s="41">
        <f t="shared" si="257"/>
        <v>0</v>
      </c>
      <c r="O657" s="71"/>
      <c r="P657" s="71">
        <f t="shared" si="258"/>
        <v>0</v>
      </c>
      <c r="Q657" s="72">
        <f t="shared" si="259"/>
        <v>0</v>
      </c>
      <c r="R657" s="73"/>
      <c r="S657" s="82"/>
      <c r="T657" s="83"/>
      <c r="U657" s="83"/>
      <c r="V657" s="84"/>
      <c r="W657" s="85"/>
      <c r="X657" s="86"/>
      <c r="Y657" s="86"/>
      <c r="Z657" s="86"/>
      <c r="AA657" s="86"/>
      <c r="AB657" s="87"/>
      <c r="AC657" s="88"/>
      <c r="AD657" s="65"/>
      <c r="AE657" s="65"/>
      <c r="AF657" s="65"/>
      <c r="AG657" s="65"/>
      <c r="AH657" s="17"/>
      <c r="AI657" s="17"/>
      <c r="AJ657" s="17"/>
      <c r="AK657" s="17"/>
      <c r="AL657" s="17"/>
      <c r="AM657" s="17"/>
      <c r="AN657" s="17"/>
      <c r="AO657" s="17"/>
      <c r="AP657" s="17"/>
      <c r="AQ657" s="17"/>
      <c r="AR657" s="17"/>
      <c r="AS657" s="17"/>
      <c r="AT657" s="17"/>
      <c r="AU657" s="17"/>
      <c r="AV657" s="17"/>
      <c r="AW657" s="17"/>
      <c r="AX657" s="17"/>
      <c r="AY657" s="17"/>
      <c r="AZ657" s="17"/>
      <c r="BA657" s="17"/>
      <c r="BB657" s="17"/>
      <c r="BC657" s="17"/>
      <c r="BD657" s="17"/>
      <c r="BE657" s="17"/>
      <c r="BF657" s="17"/>
      <c r="BG657" s="17"/>
      <c r="BH657" s="17"/>
      <c r="BI657" s="17"/>
      <c r="BJ657" s="17"/>
      <c r="BK657" s="17"/>
      <c r="BL657" s="17"/>
      <c r="BM657" s="17"/>
      <c r="BN657" s="17"/>
      <c r="BO657" s="17"/>
      <c r="BP657" s="17"/>
      <c r="BQ657" s="17"/>
      <c r="BR657" s="17"/>
      <c r="BS657" s="17"/>
      <c r="BT657" s="17"/>
      <c r="BU657" s="17"/>
      <c r="BV657" s="17"/>
      <c r="BW657" s="17"/>
      <c r="BX657" s="17"/>
      <c r="BY657" s="17"/>
      <c r="BZ657" s="17"/>
      <c r="CA657" s="17"/>
      <c r="CB657" s="17"/>
      <c r="CC657" s="17"/>
      <c r="CD657" s="17"/>
      <c r="CE657" s="17"/>
      <c r="CF657" s="17"/>
      <c r="CG657" s="17"/>
      <c r="CH657" s="17"/>
      <c r="CI657" s="17"/>
      <c r="CJ657" s="17"/>
      <c r="CK657" s="17"/>
      <c r="CL657" s="17"/>
      <c r="CM657" s="17"/>
      <c r="CN657" s="17"/>
      <c r="CO657" s="17"/>
      <c r="CP657" s="17"/>
      <c r="CQ657" s="17"/>
      <c r="CR657" s="17"/>
      <c r="CS657" s="17"/>
      <c r="CT657" s="17"/>
      <c r="CU657" s="17"/>
      <c r="CV657" s="17"/>
      <c r="CW657" s="17"/>
      <c r="CX657" s="17"/>
      <c r="CY657" s="17"/>
      <c r="CZ657" s="17"/>
      <c r="DA657" s="17"/>
      <c r="DB657" s="17"/>
      <c r="DC657" s="17"/>
      <c r="DD657" s="17"/>
      <c r="DE657" s="17"/>
      <c r="DF657" s="17"/>
      <c r="DG657" s="17"/>
      <c r="DH657" s="17"/>
      <c r="DI657" s="17"/>
      <c r="DJ657" s="17"/>
      <c r="DK657" s="17"/>
      <c r="DL657" s="17"/>
      <c r="DM657" s="17"/>
      <c r="DN657" s="17"/>
      <c r="DO657" s="17"/>
      <c r="DP657" s="17"/>
      <c r="DQ657" s="17"/>
      <c r="DR657" s="17"/>
      <c r="DS657" s="17"/>
      <c r="DT657" s="17"/>
      <c r="DU657" s="17"/>
      <c r="DV657" s="17"/>
      <c r="DW657" s="17"/>
      <c r="DX657" s="17"/>
      <c r="DY657" s="17"/>
      <c r="DZ657" s="17"/>
      <c r="EA657" s="17"/>
      <c r="EB657" s="17"/>
      <c r="EC657" s="17"/>
      <c r="ED657" s="17"/>
      <c r="EE657" s="17"/>
      <c r="EF657" s="17"/>
      <c r="EG657" s="17"/>
      <c r="EH657" s="17"/>
      <c r="EI657" s="17"/>
      <c r="EJ657" s="17"/>
      <c r="EK657" s="17"/>
      <c r="EL657" s="17"/>
      <c r="EM657" s="17"/>
      <c r="EN657" s="17"/>
      <c r="EO657" s="17"/>
      <c r="EP657" s="17"/>
      <c r="EQ657" s="17"/>
      <c r="ER657" s="17"/>
      <c r="ES657" s="17"/>
      <c r="ET657" s="17"/>
      <c r="EU657" s="17"/>
      <c r="EV657" s="17"/>
      <c r="EW657" s="17"/>
      <c r="EX657" s="17"/>
      <c r="EY657" s="17"/>
      <c r="EZ657" s="17"/>
      <c r="FA657" s="17"/>
      <c r="FB657" s="17"/>
      <c r="FC657" s="17"/>
      <c r="FD657" s="17"/>
      <c r="FE657" s="17"/>
      <c r="FF657" s="17"/>
      <c r="FG657" s="17"/>
      <c r="FH657" s="17"/>
      <c r="FI657" s="17"/>
      <c r="FJ657" s="17"/>
      <c r="FK657" s="17"/>
      <c r="FL657" s="17"/>
      <c r="FM657" s="17"/>
      <c r="FN657" s="17"/>
      <c r="FO657" s="17"/>
      <c r="FP657" s="17"/>
      <c r="FQ657" s="17"/>
      <c r="FR657" s="17"/>
      <c r="FS657" s="17"/>
      <c r="FT657" s="17"/>
      <c r="FU657" s="17"/>
      <c r="FV657" s="17"/>
      <c r="FW657" s="17"/>
      <c r="FX657" s="17"/>
      <c r="FY657" s="17"/>
      <c r="FZ657" s="17"/>
      <c r="GA657" s="17"/>
      <c r="GB657" s="17"/>
      <c r="GC657" s="17"/>
      <c r="GD657" s="17"/>
      <c r="GE657" s="17"/>
      <c r="GF657" s="17"/>
      <c r="GG657" s="17"/>
      <c r="GH657" s="17"/>
      <c r="GI657" s="17"/>
      <c r="GJ657" s="17"/>
      <c r="GK657" s="17"/>
      <c r="GL657" s="17"/>
      <c r="GM657" s="17"/>
      <c r="GN657" s="17"/>
    </row>
    <row r="658" spans="1:196" s="81" customFormat="1" ht="45" x14ac:dyDescent="0.25">
      <c r="A658" s="114">
        <f>IF(F658&lt;&gt;"",1+MAX($A$7:A657),"")</f>
        <v>521</v>
      </c>
      <c r="B658" s="233"/>
      <c r="C658" s="241" t="s">
        <v>648</v>
      </c>
      <c r="D658" s="75"/>
      <c r="E658" s="98" t="s">
        <v>625</v>
      </c>
      <c r="F658" s="68">
        <v>1</v>
      </c>
      <c r="G658" s="65"/>
      <c r="H658" s="68" t="s">
        <v>35</v>
      </c>
      <c r="I658" s="69">
        <v>0</v>
      </c>
      <c r="J658" s="70">
        <f t="shared" si="255"/>
        <v>1</v>
      </c>
      <c r="K658" s="71"/>
      <c r="L658" s="71">
        <f t="shared" si="256"/>
        <v>0</v>
      </c>
      <c r="M658" s="71"/>
      <c r="N658" s="41">
        <f t="shared" si="257"/>
        <v>0</v>
      </c>
      <c r="O658" s="71"/>
      <c r="P658" s="71">
        <f t="shared" si="258"/>
        <v>0</v>
      </c>
      <c r="Q658" s="72">
        <f t="shared" si="259"/>
        <v>0</v>
      </c>
      <c r="R658" s="73"/>
      <c r="S658" s="65"/>
      <c r="T658" s="65"/>
      <c r="U658" s="65"/>
      <c r="V658" s="65"/>
      <c r="W658" s="65"/>
      <c r="X658" s="65"/>
      <c r="Y658" s="65"/>
      <c r="Z658" s="65"/>
      <c r="AA658" s="65"/>
      <c r="AB658" s="65"/>
      <c r="AC658" s="65"/>
      <c r="AD658" s="65"/>
      <c r="AE658" s="65"/>
      <c r="AF658" s="65"/>
      <c r="AG658" s="65"/>
      <c r="AH658" s="17"/>
      <c r="AI658" s="17"/>
      <c r="AJ658" s="17"/>
      <c r="AK658" s="17"/>
      <c r="AL658" s="17"/>
      <c r="AM658" s="17"/>
      <c r="AN658" s="17"/>
      <c r="AO658" s="17"/>
      <c r="AP658" s="17"/>
      <c r="AQ658" s="17"/>
      <c r="AR658" s="17"/>
      <c r="AS658" s="17"/>
      <c r="AT658" s="17"/>
      <c r="AU658" s="17"/>
      <c r="AV658" s="17"/>
      <c r="AW658" s="17"/>
      <c r="AX658" s="17"/>
      <c r="AY658" s="17"/>
      <c r="AZ658" s="17"/>
      <c r="BA658" s="17"/>
      <c r="BB658" s="17"/>
      <c r="BC658" s="17"/>
      <c r="BD658" s="17"/>
      <c r="BE658" s="17"/>
      <c r="BF658" s="17"/>
      <c r="BG658" s="17"/>
      <c r="BH658" s="17"/>
      <c r="BI658" s="17"/>
      <c r="BJ658" s="17"/>
      <c r="BK658" s="17"/>
      <c r="BL658" s="17"/>
      <c r="BM658" s="17"/>
      <c r="BN658" s="17"/>
      <c r="BO658" s="17"/>
      <c r="BP658" s="17"/>
      <c r="BQ658" s="17"/>
      <c r="BR658" s="17"/>
      <c r="BS658" s="17"/>
      <c r="BT658" s="17"/>
      <c r="BU658" s="17"/>
      <c r="BV658" s="17"/>
      <c r="BW658" s="17"/>
      <c r="BX658" s="17"/>
      <c r="BY658" s="17"/>
      <c r="BZ658" s="17"/>
      <c r="CA658" s="17"/>
      <c r="CB658" s="17"/>
      <c r="CC658" s="17"/>
      <c r="CD658" s="17"/>
      <c r="CE658" s="17"/>
      <c r="CF658" s="17"/>
      <c r="CG658" s="17"/>
      <c r="CH658" s="17"/>
      <c r="CI658" s="17"/>
      <c r="CJ658" s="17"/>
      <c r="CK658" s="17"/>
      <c r="CL658" s="17"/>
      <c r="CM658" s="17"/>
      <c r="CN658" s="17"/>
      <c r="CO658" s="17"/>
      <c r="CP658" s="17"/>
      <c r="CQ658" s="17"/>
      <c r="CR658" s="17"/>
      <c r="CS658" s="17"/>
      <c r="CT658" s="17"/>
      <c r="CU658" s="17"/>
      <c r="CV658" s="17"/>
      <c r="CW658" s="17"/>
      <c r="CX658" s="17"/>
      <c r="CY658" s="17"/>
      <c r="CZ658" s="17"/>
      <c r="DA658" s="17"/>
      <c r="DB658" s="17"/>
      <c r="DC658" s="17"/>
      <c r="DD658" s="17"/>
      <c r="DE658" s="17"/>
      <c r="DF658" s="17"/>
      <c r="DG658" s="17"/>
      <c r="DH658" s="17"/>
      <c r="DI658" s="17"/>
      <c r="DJ658" s="17"/>
      <c r="DK658" s="17"/>
      <c r="DL658" s="17"/>
      <c r="DM658" s="17"/>
      <c r="DN658" s="17"/>
      <c r="DO658" s="17"/>
      <c r="DP658" s="17"/>
      <c r="DQ658" s="17"/>
      <c r="DR658" s="17"/>
      <c r="DS658" s="17"/>
      <c r="DT658" s="17"/>
      <c r="DU658" s="17"/>
      <c r="DV658" s="17"/>
      <c r="DW658" s="17"/>
      <c r="DX658" s="17"/>
      <c r="DY658" s="17"/>
      <c r="DZ658" s="17"/>
      <c r="EA658" s="17"/>
      <c r="EB658" s="17"/>
      <c r="EC658" s="17"/>
      <c r="ED658" s="17"/>
      <c r="EE658" s="17"/>
      <c r="EF658" s="17"/>
      <c r="EG658" s="17"/>
      <c r="EH658" s="17"/>
      <c r="EI658" s="17"/>
      <c r="EJ658" s="17"/>
      <c r="EK658" s="17"/>
      <c r="EL658" s="17"/>
      <c r="EM658" s="17"/>
      <c r="EN658" s="17"/>
      <c r="EO658" s="17"/>
      <c r="EP658" s="17"/>
      <c r="EQ658" s="17"/>
      <c r="ER658" s="17"/>
      <c r="ES658" s="17"/>
      <c r="ET658" s="17"/>
      <c r="EU658" s="17"/>
      <c r="EV658" s="17"/>
      <c r="EW658" s="17"/>
      <c r="EX658" s="17"/>
      <c r="EY658" s="17"/>
      <c r="EZ658" s="17"/>
      <c r="FA658" s="17"/>
      <c r="FB658" s="17"/>
      <c r="FC658" s="17"/>
      <c r="FD658" s="17"/>
      <c r="FE658" s="17"/>
      <c r="FF658" s="17"/>
      <c r="FG658" s="17"/>
      <c r="FH658" s="17"/>
      <c r="FI658" s="17"/>
      <c r="FJ658" s="17"/>
      <c r="FK658" s="17"/>
      <c r="FL658" s="17"/>
      <c r="FM658" s="17"/>
      <c r="FN658" s="17"/>
      <c r="FO658" s="17"/>
      <c r="FP658" s="17"/>
      <c r="FQ658" s="17"/>
      <c r="FR658" s="17"/>
      <c r="FS658" s="17"/>
      <c r="FT658" s="17"/>
      <c r="FU658" s="17"/>
      <c r="FV658" s="17"/>
      <c r="FW658" s="17"/>
      <c r="FX658" s="17"/>
      <c r="FY658" s="17"/>
      <c r="FZ658" s="17"/>
      <c r="GA658" s="17"/>
      <c r="GB658" s="17"/>
      <c r="GC658" s="17"/>
      <c r="GD658" s="17"/>
      <c r="GE658" s="17"/>
      <c r="GF658" s="17"/>
      <c r="GG658" s="17"/>
      <c r="GH658" s="17"/>
      <c r="GI658" s="17"/>
      <c r="GJ658" s="17"/>
      <c r="GK658" s="17"/>
      <c r="GL658" s="17"/>
      <c r="GM658" s="17"/>
      <c r="GN658" s="17"/>
    </row>
    <row r="659" spans="1:196" s="81" customFormat="1" ht="30" x14ac:dyDescent="0.25">
      <c r="A659" s="114">
        <f>IF(F659&lt;&gt;"",1+MAX($A$7:A658),"")</f>
        <v>522</v>
      </c>
      <c r="B659" s="233"/>
      <c r="C659" s="243"/>
      <c r="D659" s="75"/>
      <c r="E659" s="98" t="s">
        <v>626</v>
      </c>
      <c r="F659" s="68">
        <v>1</v>
      </c>
      <c r="G659" s="65"/>
      <c r="H659" s="68" t="s">
        <v>35</v>
      </c>
      <c r="I659" s="69">
        <v>0</v>
      </c>
      <c r="J659" s="70">
        <f t="shared" si="255"/>
        <v>1</v>
      </c>
      <c r="K659" s="71"/>
      <c r="L659" s="71">
        <f t="shared" si="256"/>
        <v>0</v>
      </c>
      <c r="M659" s="71"/>
      <c r="N659" s="41">
        <f t="shared" si="257"/>
        <v>0</v>
      </c>
      <c r="O659" s="71"/>
      <c r="P659" s="71">
        <f t="shared" si="258"/>
        <v>0</v>
      </c>
      <c r="Q659" s="72">
        <f t="shared" si="259"/>
        <v>0</v>
      </c>
      <c r="R659" s="73"/>
      <c r="S659" s="65"/>
      <c r="T659" s="65"/>
      <c r="U659" s="65"/>
      <c r="V659" s="65"/>
      <c r="W659" s="65"/>
      <c r="X659" s="65"/>
      <c r="Y659" s="65"/>
      <c r="Z659" s="65"/>
      <c r="AA659" s="65"/>
      <c r="AB659" s="65"/>
      <c r="AC659" s="65"/>
      <c r="AD659" s="65"/>
      <c r="AE659" s="65"/>
      <c r="AF659" s="65"/>
      <c r="AG659" s="65"/>
      <c r="AH659" s="17"/>
      <c r="AI659" s="17"/>
      <c r="AJ659" s="17"/>
      <c r="AK659" s="17"/>
      <c r="AL659" s="17"/>
      <c r="AM659" s="17"/>
      <c r="AN659" s="17"/>
      <c r="AO659" s="17"/>
      <c r="AP659" s="17"/>
      <c r="AQ659" s="17"/>
      <c r="AR659" s="17"/>
      <c r="AS659" s="17"/>
      <c r="AT659" s="17"/>
      <c r="AU659" s="17"/>
      <c r="AV659" s="17"/>
      <c r="AW659" s="17"/>
      <c r="AX659" s="17"/>
      <c r="AY659" s="17"/>
      <c r="AZ659" s="17"/>
      <c r="BA659" s="17"/>
      <c r="BB659" s="17"/>
      <c r="BC659" s="17"/>
      <c r="BD659" s="17"/>
      <c r="BE659" s="17"/>
      <c r="BF659" s="17"/>
      <c r="BG659" s="17"/>
      <c r="BH659" s="17"/>
      <c r="BI659" s="17"/>
      <c r="BJ659" s="17"/>
      <c r="BK659" s="17"/>
      <c r="BL659" s="17"/>
      <c r="BM659" s="17"/>
      <c r="BN659" s="17"/>
      <c r="BO659" s="17"/>
      <c r="BP659" s="17"/>
      <c r="BQ659" s="17"/>
      <c r="BR659" s="17"/>
      <c r="BS659" s="17"/>
      <c r="BT659" s="17"/>
      <c r="BU659" s="17"/>
      <c r="BV659" s="17"/>
      <c r="BW659" s="17"/>
      <c r="BX659" s="17"/>
      <c r="BY659" s="17"/>
      <c r="BZ659" s="17"/>
      <c r="CA659" s="17"/>
      <c r="CB659" s="17"/>
      <c r="CC659" s="17"/>
      <c r="CD659" s="17"/>
      <c r="CE659" s="17"/>
      <c r="CF659" s="17"/>
      <c r="CG659" s="17"/>
      <c r="CH659" s="17"/>
      <c r="CI659" s="17"/>
      <c r="CJ659" s="17"/>
      <c r="CK659" s="17"/>
      <c r="CL659" s="17"/>
      <c r="CM659" s="17"/>
      <c r="CN659" s="17"/>
      <c r="CO659" s="17"/>
      <c r="CP659" s="17"/>
      <c r="CQ659" s="17"/>
      <c r="CR659" s="17"/>
      <c r="CS659" s="17"/>
      <c r="CT659" s="17"/>
      <c r="CU659" s="17"/>
      <c r="CV659" s="17"/>
      <c r="CW659" s="17"/>
      <c r="CX659" s="17"/>
      <c r="CY659" s="17"/>
      <c r="CZ659" s="17"/>
      <c r="DA659" s="17"/>
      <c r="DB659" s="17"/>
      <c r="DC659" s="17"/>
      <c r="DD659" s="17"/>
      <c r="DE659" s="17"/>
      <c r="DF659" s="17"/>
      <c r="DG659" s="17"/>
      <c r="DH659" s="17"/>
      <c r="DI659" s="17"/>
      <c r="DJ659" s="17"/>
      <c r="DK659" s="17"/>
      <c r="DL659" s="17"/>
      <c r="DM659" s="17"/>
      <c r="DN659" s="17"/>
      <c r="DO659" s="17"/>
      <c r="DP659" s="17"/>
      <c r="DQ659" s="17"/>
      <c r="DR659" s="17"/>
      <c r="DS659" s="17"/>
      <c r="DT659" s="17"/>
      <c r="DU659" s="17"/>
      <c r="DV659" s="17"/>
      <c r="DW659" s="17"/>
      <c r="DX659" s="17"/>
      <c r="DY659" s="17"/>
      <c r="DZ659" s="17"/>
      <c r="EA659" s="17"/>
      <c r="EB659" s="17"/>
      <c r="EC659" s="17"/>
      <c r="ED659" s="17"/>
      <c r="EE659" s="17"/>
      <c r="EF659" s="17"/>
      <c r="EG659" s="17"/>
      <c r="EH659" s="17"/>
      <c r="EI659" s="17"/>
      <c r="EJ659" s="17"/>
      <c r="EK659" s="17"/>
      <c r="EL659" s="17"/>
      <c r="EM659" s="17"/>
      <c r="EN659" s="17"/>
      <c r="EO659" s="17"/>
      <c r="EP659" s="17"/>
      <c r="EQ659" s="17"/>
      <c r="ER659" s="17"/>
      <c r="ES659" s="17"/>
      <c r="ET659" s="17"/>
      <c r="EU659" s="17"/>
      <c r="EV659" s="17"/>
      <c r="EW659" s="17"/>
      <c r="EX659" s="17"/>
      <c r="EY659" s="17"/>
      <c r="EZ659" s="17"/>
      <c r="FA659" s="17"/>
      <c r="FB659" s="17"/>
      <c r="FC659" s="17"/>
      <c r="FD659" s="17"/>
      <c r="FE659" s="17"/>
      <c r="FF659" s="17"/>
      <c r="FG659" s="17"/>
      <c r="FH659" s="17"/>
      <c r="FI659" s="17"/>
      <c r="FJ659" s="17"/>
      <c r="FK659" s="17"/>
      <c r="FL659" s="17"/>
      <c r="FM659" s="17"/>
      <c r="FN659" s="17"/>
      <c r="FO659" s="17"/>
      <c r="FP659" s="17"/>
      <c r="FQ659" s="17"/>
      <c r="FR659" s="17"/>
      <c r="FS659" s="17"/>
      <c r="FT659" s="17"/>
      <c r="FU659" s="17"/>
      <c r="FV659" s="17"/>
      <c r="FW659" s="17"/>
      <c r="FX659" s="17"/>
      <c r="FY659" s="17"/>
      <c r="FZ659" s="17"/>
      <c r="GA659" s="17"/>
      <c r="GB659" s="17"/>
      <c r="GC659" s="17"/>
      <c r="GD659" s="17"/>
      <c r="GE659" s="17"/>
      <c r="GF659" s="17"/>
      <c r="GG659" s="17"/>
      <c r="GH659" s="17"/>
      <c r="GI659" s="17"/>
      <c r="GJ659" s="17"/>
      <c r="GK659" s="17"/>
      <c r="GL659" s="17"/>
      <c r="GM659" s="17"/>
      <c r="GN659" s="17"/>
    </row>
    <row r="660" spans="1:196" s="81" customFormat="1" ht="45" x14ac:dyDescent="0.25">
      <c r="A660" s="114">
        <f>IF(F660&lt;&gt;"",1+MAX($A$7:A659),"")</f>
        <v>523</v>
      </c>
      <c r="B660" s="234"/>
      <c r="C660" s="75" t="s">
        <v>648</v>
      </c>
      <c r="D660" s="75"/>
      <c r="E660" s="98" t="s">
        <v>627</v>
      </c>
      <c r="F660" s="68">
        <v>1</v>
      </c>
      <c r="G660" s="83"/>
      <c r="H660" s="68" t="s">
        <v>35</v>
      </c>
      <c r="I660" s="69">
        <v>0</v>
      </c>
      <c r="J660" s="70">
        <f t="shared" si="255"/>
        <v>1</v>
      </c>
      <c r="K660" s="71"/>
      <c r="L660" s="71">
        <f t="shared" si="256"/>
        <v>0</v>
      </c>
      <c r="M660" s="71"/>
      <c r="N660" s="41">
        <f t="shared" si="257"/>
        <v>0</v>
      </c>
      <c r="O660" s="71"/>
      <c r="P660" s="71">
        <f t="shared" si="258"/>
        <v>0</v>
      </c>
      <c r="Q660" s="72">
        <f t="shared" si="259"/>
        <v>0</v>
      </c>
      <c r="R660" s="73"/>
      <c r="S660" s="82"/>
      <c r="T660" s="83"/>
      <c r="U660" s="83"/>
      <c r="V660" s="84"/>
      <c r="W660" s="85"/>
      <c r="X660" s="86"/>
      <c r="Y660" s="86"/>
      <c r="Z660" s="86"/>
      <c r="AA660" s="86"/>
      <c r="AB660" s="87"/>
      <c r="AC660" s="88"/>
      <c r="AD660" s="65"/>
      <c r="AE660" s="65"/>
      <c r="AF660" s="65"/>
      <c r="AG660" s="65"/>
      <c r="AH660" s="17"/>
      <c r="AI660" s="17"/>
      <c r="AJ660" s="17"/>
      <c r="AK660" s="17"/>
      <c r="AL660" s="17"/>
      <c r="AM660" s="17"/>
      <c r="AN660" s="17"/>
      <c r="AO660" s="17"/>
      <c r="AP660" s="17"/>
      <c r="AQ660" s="17"/>
      <c r="AR660" s="17"/>
      <c r="AS660" s="17"/>
      <c r="AT660" s="17"/>
      <c r="AU660" s="17"/>
      <c r="AV660" s="17"/>
      <c r="AW660" s="17"/>
      <c r="AX660" s="17"/>
      <c r="AY660" s="17"/>
      <c r="AZ660" s="17"/>
      <c r="BA660" s="17"/>
      <c r="BB660" s="17"/>
      <c r="BC660" s="17"/>
      <c r="BD660" s="17"/>
      <c r="BE660" s="17"/>
      <c r="BF660" s="17"/>
      <c r="BG660" s="17"/>
      <c r="BH660" s="17"/>
      <c r="BI660" s="17"/>
      <c r="BJ660" s="17"/>
      <c r="BK660" s="17"/>
      <c r="BL660" s="17"/>
      <c r="BM660" s="17"/>
      <c r="BN660" s="17"/>
      <c r="BO660" s="17"/>
      <c r="BP660" s="17"/>
      <c r="BQ660" s="17"/>
      <c r="BR660" s="17"/>
      <c r="BS660" s="17"/>
      <c r="BT660" s="17"/>
      <c r="BU660" s="17"/>
      <c r="BV660" s="17"/>
      <c r="BW660" s="17"/>
      <c r="BX660" s="17"/>
      <c r="BY660" s="17"/>
      <c r="BZ660" s="17"/>
      <c r="CA660" s="17"/>
      <c r="CB660" s="17"/>
      <c r="CC660" s="17"/>
      <c r="CD660" s="17"/>
      <c r="CE660" s="17"/>
      <c r="CF660" s="17"/>
      <c r="CG660" s="17"/>
      <c r="CH660" s="17"/>
      <c r="CI660" s="17"/>
      <c r="CJ660" s="17"/>
      <c r="CK660" s="17"/>
      <c r="CL660" s="17"/>
      <c r="CM660" s="17"/>
      <c r="CN660" s="17"/>
      <c r="CO660" s="17"/>
      <c r="CP660" s="17"/>
      <c r="CQ660" s="17"/>
      <c r="CR660" s="17"/>
      <c r="CS660" s="17"/>
      <c r="CT660" s="17"/>
      <c r="CU660" s="17"/>
      <c r="CV660" s="17"/>
      <c r="CW660" s="17"/>
      <c r="CX660" s="17"/>
      <c r="CY660" s="17"/>
      <c r="CZ660" s="17"/>
      <c r="DA660" s="17"/>
      <c r="DB660" s="17"/>
      <c r="DC660" s="17"/>
      <c r="DD660" s="17"/>
      <c r="DE660" s="17"/>
      <c r="DF660" s="17"/>
      <c r="DG660" s="17"/>
      <c r="DH660" s="17"/>
      <c r="DI660" s="17"/>
      <c r="DJ660" s="17"/>
      <c r="DK660" s="17"/>
      <c r="DL660" s="17"/>
      <c r="DM660" s="17"/>
      <c r="DN660" s="17"/>
      <c r="DO660" s="17"/>
      <c r="DP660" s="17"/>
      <c r="DQ660" s="17"/>
      <c r="DR660" s="17"/>
      <c r="DS660" s="17"/>
      <c r="DT660" s="17"/>
      <c r="DU660" s="17"/>
      <c r="DV660" s="17"/>
      <c r="DW660" s="17"/>
      <c r="DX660" s="17"/>
      <c r="DY660" s="17"/>
      <c r="DZ660" s="17"/>
      <c r="EA660" s="17"/>
      <c r="EB660" s="17"/>
      <c r="EC660" s="17"/>
      <c r="ED660" s="17"/>
      <c r="EE660" s="17"/>
      <c r="EF660" s="17"/>
      <c r="EG660" s="17"/>
      <c r="EH660" s="17"/>
      <c r="EI660" s="17"/>
      <c r="EJ660" s="17"/>
      <c r="EK660" s="17"/>
      <c r="EL660" s="17"/>
      <c r="EM660" s="17"/>
      <c r="EN660" s="17"/>
      <c r="EO660" s="17"/>
      <c r="EP660" s="17"/>
      <c r="EQ660" s="17"/>
      <c r="ER660" s="17"/>
      <c r="ES660" s="17"/>
      <c r="ET660" s="17"/>
      <c r="EU660" s="17"/>
      <c r="EV660" s="17"/>
      <c r="EW660" s="17"/>
      <c r="EX660" s="17"/>
      <c r="EY660" s="17"/>
      <c r="EZ660" s="17"/>
      <c r="FA660" s="17"/>
      <c r="FB660" s="17"/>
      <c r="FC660" s="17"/>
      <c r="FD660" s="17"/>
      <c r="FE660" s="17"/>
      <c r="FF660" s="17"/>
      <c r="FG660" s="17"/>
      <c r="FH660" s="17"/>
      <c r="FI660" s="17"/>
      <c r="FJ660" s="17"/>
      <c r="FK660" s="17"/>
      <c r="FL660" s="17"/>
      <c r="FM660" s="17"/>
      <c r="FN660" s="17"/>
      <c r="FO660" s="17"/>
      <c r="FP660" s="17"/>
      <c r="FQ660" s="17"/>
      <c r="FR660" s="17"/>
      <c r="FS660" s="17"/>
      <c r="FT660" s="17"/>
      <c r="FU660" s="17"/>
      <c r="FV660" s="17"/>
      <c r="FW660" s="17"/>
      <c r="FX660" s="17"/>
      <c r="FY660" s="17"/>
      <c r="FZ660" s="17"/>
      <c r="GA660" s="17"/>
      <c r="GB660" s="17"/>
      <c r="GC660" s="17"/>
      <c r="GD660" s="17"/>
      <c r="GE660" s="17"/>
      <c r="GF660" s="17"/>
      <c r="GG660" s="17"/>
      <c r="GH660" s="17"/>
      <c r="GI660" s="17"/>
      <c r="GJ660" s="17"/>
      <c r="GK660" s="17"/>
      <c r="GL660" s="17"/>
      <c r="GM660" s="17"/>
      <c r="GN660" s="17"/>
    </row>
    <row r="661" spans="1:196" s="81" customFormat="1" x14ac:dyDescent="0.25">
      <c r="A661" s="114" t="str">
        <f>IF(F661&lt;&gt;"",1+MAX($A$7:A660),"")</f>
        <v/>
      </c>
      <c r="B661" s="177"/>
      <c r="C661" s="75"/>
      <c r="D661" s="67" t="s">
        <v>163</v>
      </c>
      <c r="E661" s="132" t="s">
        <v>164</v>
      </c>
      <c r="F661" s="68"/>
      <c r="G661" s="83"/>
      <c r="H661" s="68"/>
      <c r="I661" s="69"/>
      <c r="J661" s="70"/>
      <c r="K661" s="71"/>
      <c r="L661" s="71"/>
      <c r="M661" s="71"/>
      <c r="N661" s="41"/>
      <c r="O661" s="71"/>
      <c r="P661" s="71"/>
      <c r="Q661" s="72"/>
      <c r="R661" s="73"/>
      <c r="S661" s="82"/>
      <c r="T661" s="83"/>
      <c r="U661" s="83"/>
      <c r="V661" s="84"/>
      <c r="W661" s="85"/>
      <c r="X661" s="86"/>
      <c r="Y661" s="86"/>
      <c r="Z661" s="86"/>
      <c r="AA661" s="86"/>
      <c r="AB661" s="87"/>
      <c r="AC661" s="131"/>
      <c r="AD661" s="65"/>
      <c r="AE661" s="65"/>
      <c r="AF661" s="65"/>
      <c r="AG661" s="65"/>
      <c r="AH661" s="17"/>
      <c r="AI661" s="17"/>
      <c r="AJ661" s="17"/>
      <c r="AK661" s="17"/>
      <c r="AL661" s="17"/>
      <c r="AM661" s="17"/>
      <c r="AN661" s="17"/>
      <c r="AO661" s="17"/>
      <c r="AP661" s="17"/>
      <c r="AQ661" s="17"/>
      <c r="AR661" s="17"/>
      <c r="AS661" s="17"/>
      <c r="AT661" s="17"/>
      <c r="AU661" s="17"/>
      <c r="AV661" s="17"/>
      <c r="AW661" s="17"/>
      <c r="AX661" s="17"/>
      <c r="AY661" s="17"/>
      <c r="AZ661" s="17"/>
      <c r="BA661" s="17"/>
      <c r="BB661" s="17"/>
      <c r="BC661" s="17"/>
      <c r="BD661" s="17"/>
      <c r="BE661" s="17"/>
      <c r="BF661" s="17"/>
      <c r="BG661" s="17"/>
      <c r="BH661" s="17"/>
      <c r="BI661" s="17"/>
      <c r="BJ661" s="17"/>
      <c r="BK661" s="17"/>
      <c r="BL661" s="17"/>
      <c r="BM661" s="17"/>
      <c r="BN661" s="17"/>
      <c r="BO661" s="17"/>
      <c r="BP661" s="17"/>
      <c r="BQ661" s="17"/>
      <c r="BR661" s="17"/>
      <c r="BS661" s="17"/>
      <c r="BT661" s="17"/>
      <c r="BU661" s="17"/>
      <c r="BV661" s="17"/>
      <c r="BW661" s="17"/>
      <c r="BX661" s="17"/>
      <c r="BY661" s="17"/>
      <c r="BZ661" s="17"/>
      <c r="CA661" s="17"/>
      <c r="CB661" s="17"/>
      <c r="CC661" s="17"/>
      <c r="CD661" s="17"/>
      <c r="CE661" s="17"/>
      <c r="CF661" s="17"/>
      <c r="CG661" s="17"/>
      <c r="CH661" s="17"/>
      <c r="CI661" s="17"/>
      <c r="CJ661" s="17"/>
      <c r="CK661" s="17"/>
      <c r="CL661" s="17"/>
      <c r="CM661" s="17"/>
      <c r="CN661" s="17"/>
      <c r="CO661" s="17"/>
      <c r="CP661" s="17"/>
      <c r="CQ661" s="17"/>
      <c r="CR661" s="17"/>
      <c r="CS661" s="17"/>
      <c r="CT661" s="17"/>
      <c r="CU661" s="17"/>
      <c r="CV661" s="17"/>
      <c r="CW661" s="17"/>
      <c r="CX661" s="17"/>
      <c r="CY661" s="17"/>
      <c r="CZ661" s="17"/>
      <c r="DA661" s="17"/>
      <c r="DB661" s="17"/>
      <c r="DC661" s="17"/>
      <c r="DD661" s="17"/>
      <c r="DE661" s="17"/>
      <c r="DF661" s="17"/>
      <c r="DG661" s="17"/>
      <c r="DH661" s="17"/>
      <c r="DI661" s="17"/>
      <c r="DJ661" s="17"/>
      <c r="DK661" s="17"/>
      <c r="DL661" s="17"/>
      <c r="DM661" s="17"/>
      <c r="DN661" s="17"/>
      <c r="DO661" s="17"/>
      <c r="DP661" s="17"/>
      <c r="DQ661" s="17"/>
      <c r="DR661" s="17"/>
      <c r="DS661" s="17"/>
      <c r="DT661" s="17"/>
      <c r="DU661" s="17"/>
      <c r="DV661" s="17"/>
      <c r="DW661" s="17"/>
      <c r="DX661" s="17"/>
      <c r="DY661" s="17"/>
      <c r="DZ661" s="17"/>
      <c r="EA661" s="17"/>
      <c r="EB661" s="17"/>
      <c r="EC661" s="17"/>
      <c r="ED661" s="17"/>
      <c r="EE661" s="17"/>
      <c r="EF661" s="17"/>
      <c r="EG661" s="17"/>
      <c r="EH661" s="17"/>
      <c r="EI661" s="17"/>
      <c r="EJ661" s="17"/>
      <c r="EK661" s="17"/>
      <c r="EL661" s="17"/>
      <c r="EM661" s="17"/>
      <c r="EN661" s="17"/>
      <c r="EO661" s="17"/>
      <c r="EP661" s="17"/>
      <c r="EQ661" s="17"/>
      <c r="ER661" s="17"/>
      <c r="ES661" s="17"/>
      <c r="ET661" s="17"/>
      <c r="EU661" s="17"/>
      <c r="EV661" s="17"/>
      <c r="EW661" s="17"/>
      <c r="EX661" s="17"/>
      <c r="EY661" s="17"/>
      <c r="EZ661" s="17"/>
      <c r="FA661" s="17"/>
      <c r="FB661" s="17"/>
      <c r="FC661" s="17"/>
      <c r="FD661" s="17"/>
      <c r="FE661" s="17"/>
      <c r="FF661" s="17"/>
      <c r="FG661" s="17"/>
      <c r="FH661" s="17"/>
      <c r="FI661" s="17"/>
      <c r="FJ661" s="17"/>
      <c r="FK661" s="17"/>
      <c r="FL661" s="17"/>
      <c r="FM661" s="17"/>
      <c r="FN661" s="17"/>
      <c r="FO661" s="17"/>
      <c r="FP661" s="17"/>
      <c r="FQ661" s="17"/>
      <c r="FR661" s="17"/>
      <c r="FS661" s="17"/>
      <c r="FT661" s="17"/>
      <c r="FU661" s="17"/>
      <c r="FV661" s="17"/>
      <c r="FW661" s="17"/>
      <c r="FX661" s="17"/>
      <c r="FY661" s="17"/>
      <c r="FZ661" s="17"/>
      <c r="GA661" s="17"/>
      <c r="GB661" s="17"/>
      <c r="GC661" s="17"/>
      <c r="GD661" s="17"/>
      <c r="GE661" s="17"/>
      <c r="GF661" s="17"/>
      <c r="GG661" s="17"/>
      <c r="GH661" s="17"/>
      <c r="GI661" s="17"/>
      <c r="GJ661" s="17"/>
      <c r="GK661" s="17"/>
      <c r="GL661" s="17"/>
      <c r="GM661" s="17"/>
      <c r="GN661" s="17"/>
    </row>
    <row r="662" spans="1:196" s="17" customFormat="1" ht="60" x14ac:dyDescent="0.25">
      <c r="A662" s="114">
        <f>IF(F662&lt;&gt;"",1+MAX($A$7:A661),"")</f>
        <v>524</v>
      </c>
      <c r="B662" s="232" t="s">
        <v>646</v>
      </c>
      <c r="C662" s="235" t="s">
        <v>649</v>
      </c>
      <c r="D662" s="67"/>
      <c r="E662" s="98" t="s">
        <v>614</v>
      </c>
      <c r="F662" s="68">
        <v>1</v>
      </c>
      <c r="G662" s="65"/>
      <c r="H662" s="68" t="s">
        <v>35</v>
      </c>
      <c r="I662" s="69">
        <v>0</v>
      </c>
      <c r="J662" s="70">
        <f t="shared" si="255"/>
        <v>1</v>
      </c>
      <c r="K662" s="71"/>
      <c r="L662" s="71">
        <f t="shared" si="256"/>
        <v>0</v>
      </c>
      <c r="M662" s="71"/>
      <c r="N662" s="41">
        <f t="shared" si="257"/>
        <v>0</v>
      </c>
      <c r="O662" s="71"/>
      <c r="P662" s="71">
        <f t="shared" si="258"/>
        <v>0</v>
      </c>
      <c r="Q662" s="72">
        <f t="shared" si="259"/>
        <v>0</v>
      </c>
      <c r="R662" s="73"/>
      <c r="S662" s="65"/>
      <c r="T662" s="65"/>
      <c r="U662" s="65"/>
      <c r="V662" s="65"/>
      <c r="W662" s="65"/>
      <c r="X662" s="65"/>
      <c r="Y662" s="65"/>
      <c r="Z662" s="65"/>
      <c r="AA662" s="65"/>
      <c r="AB662" s="65"/>
      <c r="AC662" s="65"/>
      <c r="AD662" s="65"/>
      <c r="AE662" s="65"/>
      <c r="AF662" s="65"/>
      <c r="AG662" s="65"/>
    </row>
    <row r="663" spans="1:196" s="81" customFormat="1" ht="60" x14ac:dyDescent="0.25">
      <c r="A663" s="114">
        <f>IF(F663&lt;&gt;"",1+MAX($A$7:A662),"")</f>
        <v>525</v>
      </c>
      <c r="B663" s="234"/>
      <c r="C663" s="236"/>
      <c r="D663" s="75"/>
      <c r="E663" s="98" t="s">
        <v>615</v>
      </c>
      <c r="F663" s="68">
        <v>1</v>
      </c>
      <c r="G663" s="65"/>
      <c r="H663" s="68" t="s">
        <v>35</v>
      </c>
      <c r="I663" s="69">
        <v>0</v>
      </c>
      <c r="J663" s="70">
        <f t="shared" si="255"/>
        <v>1</v>
      </c>
      <c r="K663" s="71"/>
      <c r="L663" s="71">
        <f t="shared" si="256"/>
        <v>0</v>
      </c>
      <c r="M663" s="71"/>
      <c r="N663" s="41">
        <f t="shared" si="257"/>
        <v>0</v>
      </c>
      <c r="O663" s="71"/>
      <c r="P663" s="71">
        <f t="shared" si="258"/>
        <v>0</v>
      </c>
      <c r="Q663" s="72">
        <f t="shared" si="259"/>
        <v>0</v>
      </c>
      <c r="R663" s="73"/>
      <c r="S663" s="65"/>
      <c r="T663" s="65"/>
      <c r="U663" s="65"/>
      <c r="V663" s="65"/>
      <c r="W663" s="65"/>
      <c r="X663" s="65"/>
      <c r="Y663" s="65"/>
      <c r="Z663" s="65"/>
      <c r="AA663" s="65"/>
      <c r="AB663" s="65"/>
      <c r="AC663" s="65"/>
      <c r="AD663" s="65"/>
      <c r="AE663" s="65"/>
      <c r="AF663" s="65"/>
      <c r="AG663" s="65"/>
      <c r="AH663" s="17"/>
      <c r="AI663" s="17"/>
      <c r="AJ663" s="17"/>
      <c r="AK663" s="17"/>
      <c r="AL663" s="17"/>
      <c r="AM663" s="17"/>
      <c r="AN663" s="17"/>
      <c r="AO663" s="17"/>
      <c r="AP663" s="17"/>
      <c r="AQ663" s="17"/>
      <c r="AR663" s="17"/>
      <c r="AS663" s="17"/>
      <c r="AT663" s="17"/>
      <c r="AU663" s="17"/>
      <c r="AV663" s="17"/>
      <c r="AW663" s="17"/>
      <c r="AX663" s="17"/>
      <c r="AY663" s="17"/>
      <c r="AZ663" s="17"/>
      <c r="BA663" s="17"/>
      <c r="BB663" s="17"/>
      <c r="BC663" s="17"/>
      <c r="BD663" s="17"/>
      <c r="BE663" s="17"/>
      <c r="BF663" s="17"/>
      <c r="BG663" s="17"/>
      <c r="BH663" s="17"/>
      <c r="BI663" s="17"/>
      <c r="BJ663" s="17"/>
      <c r="BK663" s="17"/>
      <c r="BL663" s="17"/>
      <c r="BM663" s="17"/>
      <c r="BN663" s="17"/>
      <c r="BO663" s="17"/>
      <c r="BP663" s="17"/>
      <c r="BQ663" s="17"/>
      <c r="BR663" s="17"/>
      <c r="BS663" s="17"/>
      <c r="BT663" s="17"/>
      <c r="BU663" s="17"/>
      <c r="BV663" s="17"/>
      <c r="BW663" s="17"/>
      <c r="BX663" s="17"/>
      <c r="BY663" s="17"/>
      <c r="BZ663" s="17"/>
      <c r="CA663" s="17"/>
      <c r="CB663" s="17"/>
      <c r="CC663" s="17"/>
      <c r="CD663" s="17"/>
      <c r="CE663" s="17"/>
      <c r="CF663" s="17"/>
      <c r="CG663" s="17"/>
      <c r="CH663" s="17"/>
      <c r="CI663" s="17"/>
      <c r="CJ663" s="17"/>
      <c r="CK663" s="17"/>
      <c r="CL663" s="17"/>
      <c r="CM663" s="17"/>
      <c r="CN663" s="17"/>
      <c r="CO663" s="17"/>
      <c r="CP663" s="17"/>
      <c r="CQ663" s="17"/>
      <c r="CR663" s="17"/>
      <c r="CS663" s="17"/>
      <c r="CT663" s="17"/>
      <c r="CU663" s="17"/>
      <c r="CV663" s="17"/>
      <c r="CW663" s="17"/>
      <c r="CX663" s="17"/>
      <c r="CY663" s="17"/>
      <c r="CZ663" s="17"/>
      <c r="DA663" s="17"/>
      <c r="DB663" s="17"/>
      <c r="DC663" s="17"/>
      <c r="DD663" s="17"/>
      <c r="DE663" s="17"/>
      <c r="DF663" s="17"/>
      <c r="DG663" s="17"/>
      <c r="DH663" s="17"/>
      <c r="DI663" s="17"/>
      <c r="DJ663" s="17"/>
      <c r="DK663" s="17"/>
      <c r="DL663" s="17"/>
      <c r="DM663" s="17"/>
      <c r="DN663" s="17"/>
      <c r="DO663" s="17"/>
      <c r="DP663" s="17"/>
      <c r="DQ663" s="17"/>
      <c r="DR663" s="17"/>
      <c r="DS663" s="17"/>
      <c r="DT663" s="17"/>
      <c r="DU663" s="17"/>
      <c r="DV663" s="17"/>
      <c r="DW663" s="17"/>
      <c r="DX663" s="17"/>
      <c r="DY663" s="17"/>
      <c r="DZ663" s="17"/>
      <c r="EA663" s="17"/>
      <c r="EB663" s="17"/>
      <c r="EC663" s="17"/>
      <c r="ED663" s="17"/>
      <c r="EE663" s="17"/>
      <c r="EF663" s="17"/>
      <c r="EG663" s="17"/>
      <c r="EH663" s="17"/>
      <c r="EI663" s="17"/>
      <c r="EJ663" s="17"/>
      <c r="EK663" s="17"/>
      <c r="EL663" s="17"/>
      <c r="EM663" s="17"/>
      <c r="EN663" s="17"/>
      <c r="EO663" s="17"/>
      <c r="EP663" s="17"/>
      <c r="EQ663" s="17"/>
      <c r="ER663" s="17"/>
      <c r="ES663" s="17"/>
      <c r="ET663" s="17"/>
      <c r="EU663" s="17"/>
      <c r="EV663" s="17"/>
      <c r="EW663" s="17"/>
      <c r="EX663" s="17"/>
      <c r="EY663" s="17"/>
      <c r="EZ663" s="17"/>
      <c r="FA663" s="17"/>
      <c r="FB663" s="17"/>
      <c r="FC663" s="17"/>
      <c r="FD663" s="17"/>
      <c r="FE663" s="17"/>
      <c r="FF663" s="17"/>
      <c r="FG663" s="17"/>
      <c r="FH663" s="17"/>
      <c r="FI663" s="17"/>
      <c r="FJ663" s="17"/>
      <c r="FK663" s="17"/>
      <c r="FL663" s="17"/>
      <c r="FM663" s="17"/>
      <c r="FN663" s="17"/>
      <c r="FO663" s="17"/>
      <c r="FP663" s="17"/>
      <c r="FQ663" s="17"/>
      <c r="FR663" s="17"/>
      <c r="FS663" s="17"/>
      <c r="FT663" s="17"/>
      <c r="FU663" s="17"/>
      <c r="FV663" s="17"/>
      <c r="FW663" s="17"/>
      <c r="FX663" s="17"/>
      <c r="FY663" s="17"/>
      <c r="FZ663" s="17"/>
      <c r="GA663" s="17"/>
      <c r="GB663" s="17"/>
      <c r="GC663" s="17"/>
      <c r="GD663" s="17"/>
      <c r="GE663" s="17"/>
      <c r="GF663" s="17"/>
      <c r="GG663" s="17"/>
      <c r="GH663" s="17"/>
      <c r="GI663" s="17"/>
      <c r="GJ663" s="17"/>
      <c r="GK663" s="17"/>
      <c r="GL663" s="17"/>
      <c r="GM663" s="17"/>
      <c r="GN663" s="17"/>
    </row>
    <row r="664" spans="1:196" s="81" customFormat="1" ht="60" x14ac:dyDescent="0.25">
      <c r="A664" s="114">
        <f>IF(F664&lt;&gt;"",1+MAX($A$7:A663),"")</f>
        <v>526</v>
      </c>
      <c r="B664" s="177" t="s">
        <v>645</v>
      </c>
      <c r="C664" s="237"/>
      <c r="D664" s="75"/>
      <c r="E664" s="98" t="s">
        <v>616</v>
      </c>
      <c r="F664" s="68">
        <v>1</v>
      </c>
      <c r="G664" s="65"/>
      <c r="H664" s="68" t="s">
        <v>35</v>
      </c>
      <c r="I664" s="69">
        <v>0</v>
      </c>
      <c r="J664" s="70">
        <f t="shared" si="255"/>
        <v>1</v>
      </c>
      <c r="K664" s="71"/>
      <c r="L664" s="71">
        <f t="shared" si="256"/>
        <v>0</v>
      </c>
      <c r="M664" s="71"/>
      <c r="N664" s="41">
        <f t="shared" si="257"/>
        <v>0</v>
      </c>
      <c r="O664" s="71"/>
      <c r="P664" s="71">
        <f t="shared" si="258"/>
        <v>0</v>
      </c>
      <c r="Q664" s="72">
        <f t="shared" si="259"/>
        <v>0</v>
      </c>
      <c r="R664" s="73"/>
      <c r="S664" s="65"/>
      <c r="T664" s="65"/>
      <c r="U664" s="65"/>
      <c r="V664" s="65"/>
      <c r="W664" s="65"/>
      <c r="X664" s="65"/>
      <c r="Y664" s="65"/>
      <c r="Z664" s="65"/>
      <c r="AA664" s="65"/>
      <c r="AB664" s="65"/>
      <c r="AC664" s="65"/>
      <c r="AD664" s="65"/>
      <c r="AE664" s="65"/>
      <c r="AF664" s="65"/>
      <c r="AG664" s="65"/>
      <c r="AH664" s="17"/>
      <c r="AI664" s="17"/>
      <c r="AJ664" s="17"/>
      <c r="AK664" s="17"/>
      <c r="AL664" s="17"/>
      <c r="AM664" s="17"/>
      <c r="AN664" s="17"/>
      <c r="AO664" s="17"/>
      <c r="AP664" s="17"/>
      <c r="AQ664" s="17"/>
      <c r="AR664" s="17"/>
      <c r="AS664" s="17"/>
      <c r="AT664" s="17"/>
      <c r="AU664" s="17"/>
      <c r="AV664" s="17"/>
      <c r="AW664" s="17"/>
      <c r="AX664" s="17"/>
      <c r="AY664" s="17"/>
      <c r="AZ664" s="17"/>
      <c r="BA664" s="17"/>
      <c r="BB664" s="17"/>
      <c r="BC664" s="17"/>
      <c r="BD664" s="17"/>
      <c r="BE664" s="17"/>
      <c r="BF664" s="17"/>
      <c r="BG664" s="17"/>
      <c r="BH664" s="17"/>
      <c r="BI664" s="17"/>
      <c r="BJ664" s="17"/>
      <c r="BK664" s="17"/>
      <c r="BL664" s="17"/>
      <c r="BM664" s="17"/>
      <c r="BN664" s="17"/>
      <c r="BO664" s="17"/>
      <c r="BP664" s="17"/>
      <c r="BQ664" s="17"/>
      <c r="BR664" s="17"/>
      <c r="BS664" s="17"/>
      <c r="BT664" s="17"/>
      <c r="BU664" s="17"/>
      <c r="BV664" s="17"/>
      <c r="BW664" s="17"/>
      <c r="BX664" s="17"/>
      <c r="BY664" s="17"/>
      <c r="BZ664" s="17"/>
      <c r="CA664" s="17"/>
      <c r="CB664" s="17"/>
      <c r="CC664" s="17"/>
      <c r="CD664" s="17"/>
      <c r="CE664" s="17"/>
      <c r="CF664" s="17"/>
      <c r="CG664" s="17"/>
      <c r="CH664" s="17"/>
      <c r="CI664" s="17"/>
      <c r="CJ664" s="17"/>
      <c r="CK664" s="17"/>
      <c r="CL664" s="17"/>
      <c r="CM664" s="17"/>
      <c r="CN664" s="17"/>
      <c r="CO664" s="17"/>
      <c r="CP664" s="17"/>
      <c r="CQ664" s="17"/>
      <c r="CR664" s="17"/>
      <c r="CS664" s="17"/>
      <c r="CT664" s="17"/>
      <c r="CU664" s="17"/>
      <c r="CV664" s="17"/>
      <c r="CW664" s="17"/>
      <c r="CX664" s="17"/>
      <c r="CY664" s="17"/>
      <c r="CZ664" s="17"/>
      <c r="DA664" s="17"/>
      <c r="DB664" s="17"/>
      <c r="DC664" s="17"/>
      <c r="DD664" s="17"/>
      <c r="DE664" s="17"/>
      <c r="DF664" s="17"/>
      <c r="DG664" s="17"/>
      <c r="DH664" s="17"/>
      <c r="DI664" s="17"/>
      <c r="DJ664" s="17"/>
      <c r="DK664" s="17"/>
      <c r="DL664" s="17"/>
      <c r="DM664" s="17"/>
      <c r="DN664" s="17"/>
      <c r="DO664" s="17"/>
      <c r="DP664" s="17"/>
      <c r="DQ664" s="17"/>
      <c r="DR664" s="17"/>
      <c r="DS664" s="17"/>
      <c r="DT664" s="17"/>
      <c r="DU664" s="17"/>
      <c r="DV664" s="17"/>
      <c r="DW664" s="17"/>
      <c r="DX664" s="17"/>
      <c r="DY664" s="17"/>
      <c r="DZ664" s="17"/>
      <c r="EA664" s="17"/>
      <c r="EB664" s="17"/>
      <c r="EC664" s="17"/>
      <c r="ED664" s="17"/>
      <c r="EE664" s="17"/>
      <c r="EF664" s="17"/>
      <c r="EG664" s="17"/>
      <c r="EH664" s="17"/>
      <c r="EI664" s="17"/>
      <c r="EJ664" s="17"/>
      <c r="EK664" s="17"/>
      <c r="EL664" s="17"/>
      <c r="EM664" s="17"/>
      <c r="EN664" s="17"/>
      <c r="EO664" s="17"/>
      <c r="EP664" s="17"/>
      <c r="EQ664" s="17"/>
      <c r="ER664" s="17"/>
      <c r="ES664" s="17"/>
      <c r="ET664" s="17"/>
      <c r="EU664" s="17"/>
      <c r="EV664" s="17"/>
      <c r="EW664" s="17"/>
      <c r="EX664" s="17"/>
      <c r="EY664" s="17"/>
      <c r="EZ664" s="17"/>
      <c r="FA664" s="17"/>
      <c r="FB664" s="17"/>
      <c r="FC664" s="17"/>
      <c r="FD664" s="17"/>
      <c r="FE664" s="17"/>
      <c r="FF664" s="17"/>
      <c r="FG664" s="17"/>
      <c r="FH664" s="17"/>
      <c r="FI664" s="17"/>
      <c r="FJ664" s="17"/>
      <c r="FK664" s="17"/>
      <c r="FL664" s="17"/>
      <c r="FM664" s="17"/>
      <c r="FN664" s="17"/>
      <c r="FO664" s="17"/>
      <c r="FP664" s="17"/>
      <c r="FQ664" s="17"/>
      <c r="FR664" s="17"/>
      <c r="FS664" s="17"/>
      <c r="FT664" s="17"/>
      <c r="FU664" s="17"/>
      <c r="FV664" s="17"/>
      <c r="FW664" s="17"/>
      <c r="FX664" s="17"/>
      <c r="FY664" s="17"/>
      <c r="FZ664" s="17"/>
      <c r="GA664" s="17"/>
      <c r="GB664" s="17"/>
      <c r="GC664" s="17"/>
      <c r="GD664" s="17"/>
      <c r="GE664" s="17"/>
      <c r="GF664" s="17"/>
      <c r="GG664" s="17"/>
      <c r="GH664" s="17"/>
      <c r="GI664" s="17"/>
      <c r="GJ664" s="17"/>
      <c r="GK664" s="17"/>
      <c r="GL664" s="17"/>
      <c r="GM664" s="17"/>
      <c r="GN664" s="17"/>
    </row>
    <row r="665" spans="1:196" s="81" customFormat="1" ht="45" x14ac:dyDescent="0.25">
      <c r="A665" s="114">
        <f>IF(F665&lt;&gt;"",1+MAX($A$7:A664),"")</f>
        <v>527</v>
      </c>
      <c r="B665" s="238" t="s">
        <v>644</v>
      </c>
      <c r="C665" s="75" t="s">
        <v>649</v>
      </c>
      <c r="D665" s="75"/>
      <c r="E665" s="98" t="s">
        <v>617</v>
      </c>
      <c r="F665" s="68">
        <v>1</v>
      </c>
      <c r="G665" s="83"/>
      <c r="H665" s="68" t="s">
        <v>35</v>
      </c>
      <c r="I665" s="69">
        <v>0</v>
      </c>
      <c r="J665" s="70">
        <f t="shared" si="255"/>
        <v>1</v>
      </c>
      <c r="K665" s="71"/>
      <c r="L665" s="71">
        <f t="shared" si="256"/>
        <v>0</v>
      </c>
      <c r="M665" s="71"/>
      <c r="N665" s="41">
        <f t="shared" si="257"/>
        <v>0</v>
      </c>
      <c r="O665" s="71"/>
      <c r="P665" s="71">
        <f t="shared" si="258"/>
        <v>0</v>
      </c>
      <c r="Q665" s="72">
        <f t="shared" si="259"/>
        <v>0</v>
      </c>
      <c r="R665" s="73"/>
      <c r="S665" s="82"/>
      <c r="T665" s="83"/>
      <c r="U665" s="83"/>
      <c r="V665" s="84"/>
      <c r="W665" s="85"/>
      <c r="X665" s="86"/>
      <c r="Y665" s="86"/>
      <c r="Z665" s="86"/>
      <c r="AA665" s="86"/>
      <c r="AB665" s="87"/>
      <c r="AC665" s="88"/>
      <c r="AD665" s="65"/>
      <c r="AE665" s="65"/>
      <c r="AF665" s="65"/>
      <c r="AG665" s="65"/>
      <c r="AH665" s="17"/>
      <c r="AI665" s="17"/>
      <c r="AJ665" s="17"/>
      <c r="AK665" s="17"/>
      <c r="AL665" s="17"/>
      <c r="AM665" s="17"/>
      <c r="AN665" s="17"/>
      <c r="AO665" s="17"/>
      <c r="AP665" s="17"/>
      <c r="AQ665" s="17"/>
      <c r="AR665" s="17"/>
      <c r="AS665" s="17"/>
      <c r="AT665" s="17"/>
      <c r="AU665" s="17"/>
      <c r="AV665" s="17"/>
      <c r="AW665" s="17"/>
      <c r="AX665" s="17"/>
      <c r="AY665" s="17"/>
      <c r="AZ665" s="17"/>
      <c r="BA665" s="17"/>
      <c r="BB665" s="17"/>
      <c r="BC665" s="17"/>
      <c r="BD665" s="17"/>
      <c r="BE665" s="17"/>
      <c r="BF665" s="17"/>
      <c r="BG665" s="17"/>
      <c r="BH665" s="17"/>
      <c r="BI665" s="17"/>
      <c r="BJ665" s="17"/>
      <c r="BK665" s="17"/>
      <c r="BL665" s="17"/>
      <c r="BM665" s="17"/>
      <c r="BN665" s="17"/>
      <c r="BO665" s="17"/>
      <c r="BP665" s="17"/>
      <c r="BQ665" s="17"/>
      <c r="BR665" s="17"/>
      <c r="BS665" s="17"/>
      <c r="BT665" s="17"/>
      <c r="BU665" s="17"/>
      <c r="BV665" s="17"/>
      <c r="BW665" s="17"/>
      <c r="BX665" s="17"/>
      <c r="BY665" s="17"/>
      <c r="BZ665" s="17"/>
      <c r="CA665" s="17"/>
      <c r="CB665" s="17"/>
      <c r="CC665" s="17"/>
      <c r="CD665" s="17"/>
      <c r="CE665" s="17"/>
      <c r="CF665" s="17"/>
      <c r="CG665" s="17"/>
      <c r="CH665" s="17"/>
      <c r="CI665" s="17"/>
      <c r="CJ665" s="17"/>
      <c r="CK665" s="17"/>
      <c r="CL665" s="17"/>
      <c r="CM665" s="17"/>
      <c r="CN665" s="17"/>
      <c r="CO665" s="17"/>
      <c r="CP665" s="17"/>
      <c r="CQ665" s="17"/>
      <c r="CR665" s="17"/>
      <c r="CS665" s="17"/>
      <c r="CT665" s="17"/>
      <c r="CU665" s="17"/>
      <c r="CV665" s="17"/>
      <c r="CW665" s="17"/>
      <c r="CX665" s="17"/>
      <c r="CY665" s="17"/>
      <c r="CZ665" s="17"/>
      <c r="DA665" s="17"/>
      <c r="DB665" s="17"/>
      <c r="DC665" s="17"/>
      <c r="DD665" s="17"/>
      <c r="DE665" s="17"/>
      <c r="DF665" s="17"/>
      <c r="DG665" s="17"/>
      <c r="DH665" s="17"/>
      <c r="DI665" s="17"/>
      <c r="DJ665" s="17"/>
      <c r="DK665" s="17"/>
      <c r="DL665" s="17"/>
      <c r="DM665" s="17"/>
      <c r="DN665" s="17"/>
      <c r="DO665" s="17"/>
      <c r="DP665" s="17"/>
      <c r="DQ665" s="17"/>
      <c r="DR665" s="17"/>
      <c r="DS665" s="17"/>
      <c r="DT665" s="17"/>
      <c r="DU665" s="17"/>
      <c r="DV665" s="17"/>
      <c r="DW665" s="17"/>
      <c r="DX665" s="17"/>
      <c r="DY665" s="17"/>
      <c r="DZ665" s="17"/>
      <c r="EA665" s="17"/>
      <c r="EB665" s="17"/>
      <c r="EC665" s="17"/>
      <c r="ED665" s="17"/>
      <c r="EE665" s="17"/>
      <c r="EF665" s="17"/>
      <c r="EG665" s="17"/>
      <c r="EH665" s="17"/>
      <c r="EI665" s="17"/>
      <c r="EJ665" s="17"/>
      <c r="EK665" s="17"/>
      <c r="EL665" s="17"/>
      <c r="EM665" s="17"/>
      <c r="EN665" s="17"/>
      <c r="EO665" s="17"/>
      <c r="EP665" s="17"/>
      <c r="EQ665" s="17"/>
      <c r="ER665" s="17"/>
      <c r="ES665" s="17"/>
      <c r="ET665" s="17"/>
      <c r="EU665" s="17"/>
      <c r="EV665" s="17"/>
      <c r="EW665" s="17"/>
      <c r="EX665" s="17"/>
      <c r="EY665" s="17"/>
      <c r="EZ665" s="17"/>
      <c r="FA665" s="17"/>
      <c r="FB665" s="17"/>
      <c r="FC665" s="17"/>
      <c r="FD665" s="17"/>
      <c r="FE665" s="17"/>
      <c r="FF665" s="17"/>
      <c r="FG665" s="17"/>
      <c r="FH665" s="17"/>
      <c r="FI665" s="17"/>
      <c r="FJ665" s="17"/>
      <c r="FK665" s="17"/>
      <c r="FL665" s="17"/>
      <c r="FM665" s="17"/>
      <c r="FN665" s="17"/>
      <c r="FO665" s="17"/>
      <c r="FP665" s="17"/>
      <c r="FQ665" s="17"/>
      <c r="FR665" s="17"/>
      <c r="FS665" s="17"/>
      <c r="FT665" s="17"/>
      <c r="FU665" s="17"/>
      <c r="FV665" s="17"/>
      <c r="FW665" s="17"/>
      <c r="FX665" s="17"/>
      <c r="FY665" s="17"/>
      <c r="FZ665" s="17"/>
      <c r="GA665" s="17"/>
      <c r="GB665" s="17"/>
      <c r="GC665" s="17"/>
      <c r="GD665" s="17"/>
      <c r="GE665" s="17"/>
      <c r="GF665" s="17"/>
      <c r="GG665" s="17"/>
      <c r="GH665" s="17"/>
      <c r="GI665" s="17"/>
      <c r="GJ665" s="17"/>
      <c r="GK665" s="17"/>
      <c r="GL665" s="17"/>
      <c r="GM665" s="17"/>
      <c r="GN665" s="17"/>
    </row>
    <row r="666" spans="1:196" s="17" customFormat="1" ht="60" x14ac:dyDescent="0.25">
      <c r="A666" s="114">
        <f>IF(F666&lt;&gt;"",1+MAX($A$7:A665),"")</f>
        <v>528</v>
      </c>
      <c r="B666" s="240"/>
      <c r="C666" s="75" t="s">
        <v>649</v>
      </c>
      <c r="D666" s="75"/>
      <c r="E666" s="98" t="s">
        <v>618</v>
      </c>
      <c r="F666" s="68">
        <v>1</v>
      </c>
      <c r="G666" s="65"/>
      <c r="H666" s="68" t="s">
        <v>35</v>
      </c>
      <c r="I666" s="69">
        <v>0</v>
      </c>
      <c r="J666" s="70">
        <f t="shared" si="255"/>
        <v>1</v>
      </c>
      <c r="K666" s="71"/>
      <c r="L666" s="71">
        <f t="shared" si="256"/>
        <v>0</v>
      </c>
      <c r="M666" s="71"/>
      <c r="N666" s="41">
        <f t="shared" si="257"/>
        <v>0</v>
      </c>
      <c r="O666" s="71"/>
      <c r="P666" s="71">
        <f t="shared" si="258"/>
        <v>0</v>
      </c>
      <c r="Q666" s="72">
        <f t="shared" si="259"/>
        <v>0</v>
      </c>
      <c r="R666" s="73"/>
      <c r="S666" s="65"/>
      <c r="T666" s="65"/>
      <c r="U666" s="65"/>
      <c r="V666" s="65"/>
      <c r="W666" s="65"/>
      <c r="X666" s="65"/>
      <c r="Y666" s="65"/>
      <c r="Z666" s="65"/>
      <c r="AA666" s="65"/>
      <c r="AB666" s="65"/>
      <c r="AC666" s="65"/>
      <c r="AD666" s="65"/>
      <c r="AE666" s="65"/>
      <c r="AF666" s="65"/>
      <c r="AG666" s="65"/>
    </row>
    <row r="667" spans="1:196" s="17" customFormat="1" x14ac:dyDescent="0.25">
      <c r="A667" s="114" t="str">
        <f>IF(F667&lt;&gt;"",1+MAX($A$7:A666),"")</f>
        <v/>
      </c>
      <c r="B667" s="66"/>
      <c r="C667" s="67"/>
      <c r="D667" s="67" t="s">
        <v>631</v>
      </c>
      <c r="E667" s="133" t="s">
        <v>632</v>
      </c>
      <c r="F667" s="68"/>
      <c r="G667" s="65"/>
      <c r="H667" s="68"/>
      <c r="I667" s="69"/>
      <c r="J667" s="70"/>
      <c r="K667" s="71"/>
      <c r="L667" s="71"/>
      <c r="M667" s="71"/>
      <c r="N667" s="41"/>
      <c r="O667" s="71"/>
      <c r="P667" s="71"/>
      <c r="Q667" s="72"/>
      <c r="R667" s="73"/>
      <c r="S667" s="65"/>
      <c r="T667" s="65"/>
      <c r="U667" s="65"/>
      <c r="V667" s="65"/>
      <c r="W667" s="65"/>
      <c r="X667" s="65"/>
      <c r="Y667" s="65"/>
      <c r="Z667" s="65"/>
      <c r="AA667" s="65"/>
      <c r="AB667" s="65"/>
      <c r="AC667" s="65"/>
      <c r="AD667" s="65"/>
      <c r="AE667" s="65"/>
      <c r="AF667" s="65"/>
      <c r="AG667" s="65"/>
    </row>
    <row r="668" spans="1:196" s="81" customFormat="1" x14ac:dyDescent="0.25">
      <c r="A668" s="114" t="str">
        <f>IF(F668&lt;&gt;"",1+MAX($A$7:A667),"")</f>
        <v/>
      </c>
      <c r="B668" s="177"/>
      <c r="C668" s="75"/>
      <c r="D668" s="75"/>
      <c r="E668" s="135" t="s">
        <v>633</v>
      </c>
      <c r="F668" s="68"/>
      <c r="G668" s="65"/>
      <c r="H668" s="68"/>
      <c r="I668" s="69"/>
      <c r="J668" s="70"/>
      <c r="K668" s="71"/>
      <c r="L668" s="71"/>
      <c r="M668" s="71"/>
      <c r="N668" s="41"/>
      <c r="O668" s="71"/>
      <c r="P668" s="71"/>
      <c r="Q668" s="72"/>
      <c r="R668" s="73"/>
      <c r="S668" s="65"/>
      <c r="T668" s="65"/>
      <c r="U668" s="65"/>
      <c r="V668" s="65"/>
      <c r="W668" s="65"/>
      <c r="X668" s="65"/>
      <c r="Y668" s="65"/>
      <c r="Z668" s="65"/>
      <c r="AA668" s="65"/>
      <c r="AB668" s="65"/>
      <c r="AC668" s="65"/>
      <c r="AD668" s="65"/>
      <c r="AE668" s="65"/>
      <c r="AF668" s="65"/>
      <c r="AG668" s="65"/>
      <c r="AH668" s="17"/>
      <c r="AI668" s="17"/>
      <c r="AJ668" s="17"/>
      <c r="AK668" s="17"/>
      <c r="AL668" s="17"/>
      <c r="AM668" s="17"/>
      <c r="AN668" s="17"/>
      <c r="AO668" s="17"/>
      <c r="AP668" s="17"/>
      <c r="AQ668" s="17"/>
      <c r="AR668" s="17"/>
      <c r="AS668" s="17"/>
      <c r="AT668" s="17"/>
      <c r="AU668" s="17"/>
      <c r="AV668" s="17"/>
      <c r="AW668" s="17"/>
      <c r="AX668" s="17"/>
      <c r="AY668" s="17"/>
      <c r="AZ668" s="17"/>
      <c r="BA668" s="17"/>
      <c r="BB668" s="17"/>
      <c r="BC668" s="17"/>
      <c r="BD668" s="17"/>
      <c r="BE668" s="17"/>
      <c r="BF668" s="17"/>
      <c r="BG668" s="17"/>
      <c r="BH668" s="17"/>
      <c r="BI668" s="17"/>
      <c r="BJ668" s="17"/>
      <c r="BK668" s="17"/>
      <c r="BL668" s="17"/>
      <c r="BM668" s="17"/>
      <c r="BN668" s="17"/>
      <c r="BO668" s="17"/>
      <c r="BP668" s="17"/>
      <c r="BQ668" s="17"/>
      <c r="BR668" s="17"/>
      <c r="BS668" s="17"/>
      <c r="BT668" s="17"/>
      <c r="BU668" s="17"/>
      <c r="BV668" s="17"/>
      <c r="BW668" s="17"/>
      <c r="BX668" s="17"/>
      <c r="BY668" s="17"/>
      <c r="BZ668" s="17"/>
      <c r="CA668" s="17"/>
      <c r="CB668" s="17"/>
      <c r="CC668" s="17"/>
      <c r="CD668" s="17"/>
      <c r="CE668" s="17"/>
      <c r="CF668" s="17"/>
      <c r="CG668" s="17"/>
      <c r="CH668" s="17"/>
      <c r="CI668" s="17"/>
      <c r="CJ668" s="17"/>
      <c r="CK668" s="17"/>
      <c r="CL668" s="17"/>
      <c r="CM668" s="17"/>
      <c r="CN668" s="17"/>
      <c r="CO668" s="17"/>
      <c r="CP668" s="17"/>
      <c r="CQ668" s="17"/>
      <c r="CR668" s="17"/>
      <c r="CS668" s="17"/>
      <c r="CT668" s="17"/>
      <c r="CU668" s="17"/>
      <c r="CV668" s="17"/>
      <c r="CW668" s="17"/>
      <c r="CX668" s="17"/>
      <c r="CY668" s="17"/>
      <c r="CZ668" s="17"/>
      <c r="DA668" s="17"/>
      <c r="DB668" s="17"/>
      <c r="DC668" s="17"/>
      <c r="DD668" s="17"/>
      <c r="DE668" s="17"/>
      <c r="DF668" s="17"/>
      <c r="DG668" s="17"/>
      <c r="DH668" s="17"/>
      <c r="DI668" s="17"/>
      <c r="DJ668" s="17"/>
      <c r="DK668" s="17"/>
      <c r="DL668" s="17"/>
      <c r="DM668" s="17"/>
      <c r="DN668" s="17"/>
      <c r="DO668" s="17"/>
      <c r="DP668" s="17"/>
      <c r="DQ668" s="17"/>
      <c r="DR668" s="17"/>
      <c r="DS668" s="17"/>
      <c r="DT668" s="17"/>
      <c r="DU668" s="17"/>
      <c r="DV668" s="17"/>
      <c r="DW668" s="17"/>
      <c r="DX668" s="17"/>
      <c r="DY668" s="17"/>
      <c r="DZ668" s="17"/>
      <c r="EA668" s="17"/>
      <c r="EB668" s="17"/>
      <c r="EC668" s="17"/>
      <c r="ED668" s="17"/>
      <c r="EE668" s="17"/>
      <c r="EF668" s="17"/>
      <c r="EG668" s="17"/>
      <c r="EH668" s="17"/>
      <c r="EI668" s="17"/>
      <c r="EJ668" s="17"/>
      <c r="EK668" s="17"/>
      <c r="EL668" s="17"/>
      <c r="EM668" s="17"/>
      <c r="EN668" s="17"/>
      <c r="EO668" s="17"/>
      <c r="EP668" s="17"/>
      <c r="EQ668" s="17"/>
      <c r="ER668" s="17"/>
      <c r="ES668" s="17"/>
      <c r="ET668" s="17"/>
      <c r="EU668" s="17"/>
      <c r="EV668" s="17"/>
      <c r="EW668" s="17"/>
      <c r="EX668" s="17"/>
      <c r="EY668" s="17"/>
      <c r="EZ668" s="17"/>
      <c r="FA668" s="17"/>
      <c r="FB668" s="17"/>
      <c r="FC668" s="17"/>
      <c r="FD668" s="17"/>
      <c r="FE668" s="17"/>
      <c r="FF668" s="17"/>
      <c r="FG668" s="17"/>
      <c r="FH668" s="17"/>
      <c r="FI668" s="17"/>
      <c r="FJ668" s="17"/>
      <c r="FK668" s="17"/>
      <c r="FL668" s="17"/>
      <c r="FM668" s="17"/>
      <c r="FN668" s="17"/>
      <c r="FO668" s="17"/>
      <c r="FP668" s="17"/>
      <c r="FQ668" s="17"/>
      <c r="FR668" s="17"/>
      <c r="FS668" s="17"/>
      <c r="FT668" s="17"/>
      <c r="FU668" s="17"/>
      <c r="FV668" s="17"/>
      <c r="FW668" s="17"/>
      <c r="FX668" s="17"/>
      <c r="FY668" s="17"/>
      <c r="FZ668" s="17"/>
      <c r="GA668" s="17"/>
      <c r="GB668" s="17"/>
      <c r="GC668" s="17"/>
      <c r="GD668" s="17"/>
      <c r="GE668" s="17"/>
      <c r="GF668" s="17"/>
      <c r="GG668" s="17"/>
      <c r="GH668" s="17"/>
      <c r="GI668" s="17"/>
      <c r="GJ668" s="17"/>
      <c r="GK668" s="17"/>
      <c r="GL668" s="17"/>
      <c r="GM668" s="17"/>
      <c r="GN668" s="17"/>
    </row>
    <row r="669" spans="1:196" s="81" customFormat="1" x14ac:dyDescent="0.25">
      <c r="A669" s="114">
        <f>IF(F669&lt;&gt;"",1+MAX($A$7:A668),"")</f>
        <v>529</v>
      </c>
      <c r="B669" s="238" t="s">
        <v>647</v>
      </c>
      <c r="C669" s="75"/>
      <c r="D669" s="75"/>
      <c r="E669" s="98" t="s">
        <v>634</v>
      </c>
      <c r="F669" s="68">
        <v>81</v>
      </c>
      <c r="G669" s="65"/>
      <c r="H669" s="68" t="s">
        <v>40</v>
      </c>
      <c r="I669" s="69">
        <v>0</v>
      </c>
      <c r="J669" s="70">
        <f t="shared" si="255"/>
        <v>81</v>
      </c>
      <c r="K669" s="71"/>
      <c r="L669" s="71">
        <f t="shared" si="256"/>
        <v>0</v>
      </c>
      <c r="M669" s="71"/>
      <c r="N669" s="41">
        <f t="shared" si="257"/>
        <v>0</v>
      </c>
      <c r="O669" s="71"/>
      <c r="P669" s="71">
        <f t="shared" si="258"/>
        <v>0</v>
      </c>
      <c r="Q669" s="72">
        <f t="shared" si="259"/>
        <v>0</v>
      </c>
      <c r="R669" s="73"/>
      <c r="S669" s="65"/>
      <c r="T669" s="65"/>
      <c r="U669" s="65"/>
      <c r="V669" s="65"/>
      <c r="W669" s="65"/>
      <c r="X669" s="65"/>
      <c r="Y669" s="65"/>
      <c r="Z669" s="65"/>
      <c r="AA669" s="65"/>
      <c r="AB669" s="65"/>
      <c r="AC669" s="65"/>
      <c r="AD669" s="65"/>
      <c r="AE669" s="65"/>
      <c r="AF669" s="65"/>
      <c r="AG669" s="65"/>
      <c r="AH669" s="17"/>
      <c r="AI669" s="17"/>
      <c r="AJ669" s="17"/>
      <c r="AK669" s="17"/>
      <c r="AL669" s="17"/>
      <c r="AM669" s="17"/>
      <c r="AN669" s="17"/>
      <c r="AO669" s="17"/>
      <c r="AP669" s="17"/>
      <c r="AQ669" s="17"/>
      <c r="AR669" s="17"/>
      <c r="AS669" s="17"/>
      <c r="AT669" s="17"/>
      <c r="AU669" s="17"/>
      <c r="AV669" s="17"/>
      <c r="AW669" s="17"/>
      <c r="AX669" s="17"/>
      <c r="AY669" s="17"/>
      <c r="AZ669" s="17"/>
      <c r="BA669" s="17"/>
      <c r="BB669" s="17"/>
      <c r="BC669" s="17"/>
      <c r="BD669" s="17"/>
      <c r="BE669" s="17"/>
      <c r="BF669" s="17"/>
      <c r="BG669" s="17"/>
      <c r="BH669" s="17"/>
      <c r="BI669" s="17"/>
      <c r="BJ669" s="17"/>
      <c r="BK669" s="17"/>
      <c r="BL669" s="17"/>
      <c r="BM669" s="17"/>
      <c r="BN669" s="17"/>
      <c r="BO669" s="17"/>
      <c r="BP669" s="17"/>
      <c r="BQ669" s="17"/>
      <c r="BR669" s="17"/>
      <c r="BS669" s="17"/>
      <c r="BT669" s="17"/>
      <c r="BU669" s="17"/>
      <c r="BV669" s="17"/>
      <c r="BW669" s="17"/>
      <c r="BX669" s="17"/>
      <c r="BY669" s="17"/>
      <c r="BZ669" s="17"/>
      <c r="CA669" s="17"/>
      <c r="CB669" s="17"/>
      <c r="CC669" s="17"/>
      <c r="CD669" s="17"/>
      <c r="CE669" s="17"/>
      <c r="CF669" s="17"/>
      <c r="CG669" s="17"/>
      <c r="CH669" s="17"/>
      <c r="CI669" s="17"/>
      <c r="CJ669" s="17"/>
      <c r="CK669" s="17"/>
      <c r="CL669" s="17"/>
      <c r="CM669" s="17"/>
      <c r="CN669" s="17"/>
      <c r="CO669" s="17"/>
      <c r="CP669" s="17"/>
      <c r="CQ669" s="17"/>
      <c r="CR669" s="17"/>
      <c r="CS669" s="17"/>
      <c r="CT669" s="17"/>
      <c r="CU669" s="17"/>
      <c r="CV669" s="17"/>
      <c r="CW669" s="17"/>
      <c r="CX669" s="17"/>
      <c r="CY669" s="17"/>
      <c r="CZ669" s="17"/>
      <c r="DA669" s="17"/>
      <c r="DB669" s="17"/>
      <c r="DC669" s="17"/>
      <c r="DD669" s="17"/>
      <c r="DE669" s="17"/>
      <c r="DF669" s="17"/>
      <c r="DG669" s="17"/>
      <c r="DH669" s="17"/>
      <c r="DI669" s="17"/>
      <c r="DJ669" s="17"/>
      <c r="DK669" s="17"/>
      <c r="DL669" s="17"/>
      <c r="DM669" s="17"/>
      <c r="DN669" s="17"/>
      <c r="DO669" s="17"/>
      <c r="DP669" s="17"/>
      <c r="DQ669" s="17"/>
      <c r="DR669" s="17"/>
      <c r="DS669" s="17"/>
      <c r="DT669" s="17"/>
      <c r="DU669" s="17"/>
      <c r="DV669" s="17"/>
      <c r="DW669" s="17"/>
      <c r="DX669" s="17"/>
      <c r="DY669" s="17"/>
      <c r="DZ669" s="17"/>
      <c r="EA669" s="17"/>
      <c r="EB669" s="17"/>
      <c r="EC669" s="17"/>
      <c r="ED669" s="17"/>
      <c r="EE669" s="17"/>
      <c r="EF669" s="17"/>
      <c r="EG669" s="17"/>
      <c r="EH669" s="17"/>
      <c r="EI669" s="17"/>
      <c r="EJ669" s="17"/>
      <c r="EK669" s="17"/>
      <c r="EL669" s="17"/>
      <c r="EM669" s="17"/>
      <c r="EN669" s="17"/>
      <c r="EO669" s="17"/>
      <c r="EP669" s="17"/>
      <c r="EQ669" s="17"/>
      <c r="ER669" s="17"/>
      <c r="ES669" s="17"/>
      <c r="ET669" s="17"/>
      <c r="EU669" s="17"/>
      <c r="EV669" s="17"/>
      <c r="EW669" s="17"/>
      <c r="EX669" s="17"/>
      <c r="EY669" s="17"/>
      <c r="EZ669" s="17"/>
      <c r="FA669" s="17"/>
      <c r="FB669" s="17"/>
      <c r="FC669" s="17"/>
      <c r="FD669" s="17"/>
      <c r="FE669" s="17"/>
      <c r="FF669" s="17"/>
      <c r="FG669" s="17"/>
      <c r="FH669" s="17"/>
      <c r="FI669" s="17"/>
      <c r="FJ669" s="17"/>
      <c r="FK669" s="17"/>
      <c r="FL669" s="17"/>
      <c r="FM669" s="17"/>
      <c r="FN669" s="17"/>
      <c r="FO669" s="17"/>
      <c r="FP669" s="17"/>
      <c r="FQ669" s="17"/>
      <c r="FR669" s="17"/>
      <c r="FS669" s="17"/>
      <c r="FT669" s="17"/>
      <c r="FU669" s="17"/>
      <c r="FV669" s="17"/>
      <c r="FW669" s="17"/>
      <c r="FX669" s="17"/>
      <c r="FY669" s="17"/>
      <c r="FZ669" s="17"/>
      <c r="GA669" s="17"/>
      <c r="GB669" s="17"/>
      <c r="GC669" s="17"/>
      <c r="GD669" s="17"/>
      <c r="GE669" s="17"/>
      <c r="GF669" s="17"/>
      <c r="GG669" s="17"/>
      <c r="GH669" s="17"/>
      <c r="GI669" s="17"/>
      <c r="GJ669" s="17"/>
      <c r="GK669" s="17"/>
      <c r="GL669" s="17"/>
      <c r="GM669" s="17"/>
      <c r="GN669" s="17"/>
    </row>
    <row r="670" spans="1:196" s="81" customFormat="1" x14ac:dyDescent="0.25">
      <c r="A670" s="114">
        <f>IF(F670&lt;&gt;"",1+MAX($A$7:A669),"")</f>
        <v>530</v>
      </c>
      <c r="B670" s="239"/>
      <c r="C670" s="75"/>
      <c r="D670" s="75"/>
      <c r="E670" s="98" t="s">
        <v>635</v>
      </c>
      <c r="F670" s="68">
        <v>166</v>
      </c>
      <c r="G670" s="83"/>
      <c r="H670" s="68" t="s">
        <v>40</v>
      </c>
      <c r="I670" s="69">
        <v>0</v>
      </c>
      <c r="J670" s="70">
        <f t="shared" si="255"/>
        <v>166</v>
      </c>
      <c r="K670" s="71"/>
      <c r="L670" s="71">
        <f t="shared" si="256"/>
        <v>0</v>
      </c>
      <c r="M670" s="71"/>
      <c r="N670" s="41">
        <f t="shared" si="257"/>
        <v>0</v>
      </c>
      <c r="O670" s="71"/>
      <c r="P670" s="71">
        <f t="shared" si="258"/>
        <v>0</v>
      </c>
      <c r="Q670" s="72">
        <f t="shared" si="259"/>
        <v>0</v>
      </c>
      <c r="R670" s="73"/>
      <c r="S670" s="82"/>
      <c r="T670" s="83"/>
      <c r="U670" s="83"/>
      <c r="V670" s="84"/>
      <c r="W670" s="85"/>
      <c r="X670" s="86"/>
      <c r="Y670" s="86"/>
      <c r="Z670" s="86"/>
      <c r="AA670" s="86"/>
      <c r="AB670" s="87"/>
      <c r="AC670" s="88"/>
      <c r="AD670" s="65"/>
      <c r="AE670" s="65"/>
      <c r="AF670" s="65"/>
      <c r="AG670" s="65"/>
      <c r="AH670" s="17"/>
      <c r="AI670" s="17"/>
      <c r="AJ670" s="17"/>
      <c r="AK670" s="17"/>
      <c r="AL670" s="17"/>
      <c r="AM670" s="17"/>
      <c r="AN670" s="17"/>
      <c r="AO670" s="17"/>
      <c r="AP670" s="17"/>
      <c r="AQ670" s="17"/>
      <c r="AR670" s="17"/>
      <c r="AS670" s="17"/>
      <c r="AT670" s="17"/>
      <c r="AU670" s="17"/>
      <c r="AV670" s="17"/>
      <c r="AW670" s="17"/>
      <c r="AX670" s="17"/>
      <c r="AY670" s="17"/>
      <c r="AZ670" s="17"/>
      <c r="BA670" s="17"/>
      <c r="BB670" s="17"/>
      <c r="BC670" s="17"/>
      <c r="BD670" s="17"/>
      <c r="BE670" s="17"/>
      <c r="BF670" s="17"/>
      <c r="BG670" s="17"/>
      <c r="BH670" s="17"/>
      <c r="BI670" s="17"/>
      <c r="BJ670" s="17"/>
      <c r="BK670" s="17"/>
      <c r="BL670" s="17"/>
      <c r="BM670" s="17"/>
      <c r="BN670" s="17"/>
      <c r="BO670" s="17"/>
      <c r="BP670" s="17"/>
      <c r="BQ670" s="17"/>
      <c r="BR670" s="17"/>
      <c r="BS670" s="17"/>
      <c r="BT670" s="17"/>
      <c r="BU670" s="17"/>
      <c r="BV670" s="17"/>
      <c r="BW670" s="17"/>
      <c r="BX670" s="17"/>
      <c r="BY670" s="17"/>
      <c r="BZ670" s="17"/>
      <c r="CA670" s="17"/>
      <c r="CB670" s="17"/>
      <c r="CC670" s="17"/>
      <c r="CD670" s="17"/>
      <c r="CE670" s="17"/>
      <c r="CF670" s="17"/>
      <c r="CG670" s="17"/>
      <c r="CH670" s="17"/>
      <c r="CI670" s="17"/>
      <c r="CJ670" s="17"/>
      <c r="CK670" s="17"/>
      <c r="CL670" s="17"/>
      <c r="CM670" s="17"/>
      <c r="CN670" s="17"/>
      <c r="CO670" s="17"/>
      <c r="CP670" s="17"/>
      <c r="CQ670" s="17"/>
      <c r="CR670" s="17"/>
      <c r="CS670" s="17"/>
      <c r="CT670" s="17"/>
      <c r="CU670" s="17"/>
      <c r="CV670" s="17"/>
      <c r="CW670" s="17"/>
      <c r="CX670" s="17"/>
      <c r="CY670" s="17"/>
      <c r="CZ670" s="17"/>
      <c r="DA670" s="17"/>
      <c r="DB670" s="17"/>
      <c r="DC670" s="17"/>
      <c r="DD670" s="17"/>
      <c r="DE670" s="17"/>
      <c r="DF670" s="17"/>
      <c r="DG670" s="17"/>
      <c r="DH670" s="17"/>
      <c r="DI670" s="17"/>
      <c r="DJ670" s="17"/>
      <c r="DK670" s="17"/>
      <c r="DL670" s="17"/>
      <c r="DM670" s="17"/>
      <c r="DN670" s="17"/>
      <c r="DO670" s="17"/>
      <c r="DP670" s="17"/>
      <c r="DQ670" s="17"/>
      <c r="DR670" s="17"/>
      <c r="DS670" s="17"/>
      <c r="DT670" s="17"/>
      <c r="DU670" s="17"/>
      <c r="DV670" s="17"/>
      <c r="DW670" s="17"/>
      <c r="DX670" s="17"/>
      <c r="DY670" s="17"/>
      <c r="DZ670" s="17"/>
      <c r="EA670" s="17"/>
      <c r="EB670" s="17"/>
      <c r="EC670" s="17"/>
      <c r="ED670" s="17"/>
      <c r="EE670" s="17"/>
      <c r="EF670" s="17"/>
      <c r="EG670" s="17"/>
      <c r="EH670" s="17"/>
      <c r="EI670" s="17"/>
      <c r="EJ670" s="17"/>
      <c r="EK670" s="17"/>
      <c r="EL670" s="17"/>
      <c r="EM670" s="17"/>
      <c r="EN670" s="17"/>
      <c r="EO670" s="17"/>
      <c r="EP670" s="17"/>
      <c r="EQ670" s="17"/>
      <c r="ER670" s="17"/>
      <c r="ES670" s="17"/>
      <c r="ET670" s="17"/>
      <c r="EU670" s="17"/>
      <c r="EV670" s="17"/>
      <c r="EW670" s="17"/>
      <c r="EX670" s="17"/>
      <c r="EY670" s="17"/>
      <c r="EZ670" s="17"/>
      <c r="FA670" s="17"/>
      <c r="FB670" s="17"/>
      <c r="FC670" s="17"/>
      <c r="FD670" s="17"/>
      <c r="FE670" s="17"/>
      <c r="FF670" s="17"/>
      <c r="FG670" s="17"/>
      <c r="FH670" s="17"/>
      <c r="FI670" s="17"/>
      <c r="FJ670" s="17"/>
      <c r="FK670" s="17"/>
      <c r="FL670" s="17"/>
      <c r="FM670" s="17"/>
      <c r="FN670" s="17"/>
      <c r="FO670" s="17"/>
      <c r="FP670" s="17"/>
      <c r="FQ670" s="17"/>
      <c r="FR670" s="17"/>
      <c r="FS670" s="17"/>
      <c r="FT670" s="17"/>
      <c r="FU670" s="17"/>
      <c r="FV670" s="17"/>
      <c r="FW670" s="17"/>
      <c r="FX670" s="17"/>
      <c r="FY670" s="17"/>
      <c r="FZ670" s="17"/>
      <c r="GA670" s="17"/>
      <c r="GB670" s="17"/>
      <c r="GC670" s="17"/>
      <c r="GD670" s="17"/>
      <c r="GE670" s="17"/>
      <c r="GF670" s="17"/>
      <c r="GG670" s="17"/>
      <c r="GH670" s="17"/>
      <c r="GI670" s="17"/>
      <c r="GJ670" s="17"/>
      <c r="GK670" s="17"/>
      <c r="GL670" s="17"/>
      <c r="GM670" s="17"/>
      <c r="GN670" s="17"/>
    </row>
    <row r="671" spans="1:196" s="17" customFormat="1" x14ac:dyDescent="0.25">
      <c r="A671" s="114">
        <f>IF(F671&lt;&gt;"",1+MAX($A$7:A670),"")</f>
        <v>531</v>
      </c>
      <c r="B671" s="239"/>
      <c r="C671" s="75"/>
      <c r="D671" s="75"/>
      <c r="E671" s="98" t="s">
        <v>636</v>
      </c>
      <c r="F671" s="68">
        <v>22</v>
      </c>
      <c r="G671" s="65"/>
      <c r="H671" s="68" t="s">
        <v>40</v>
      </c>
      <c r="I671" s="69">
        <v>0</v>
      </c>
      <c r="J671" s="70">
        <f t="shared" si="255"/>
        <v>22</v>
      </c>
      <c r="K671" s="71"/>
      <c r="L671" s="71">
        <f t="shared" si="256"/>
        <v>0</v>
      </c>
      <c r="M671" s="71"/>
      <c r="N671" s="41">
        <f t="shared" si="257"/>
        <v>0</v>
      </c>
      <c r="O671" s="71"/>
      <c r="P671" s="71">
        <f t="shared" si="258"/>
        <v>0</v>
      </c>
      <c r="Q671" s="72">
        <f t="shared" si="259"/>
        <v>0</v>
      </c>
      <c r="R671" s="73"/>
      <c r="S671" s="65"/>
      <c r="T671" s="65"/>
      <c r="U671" s="65"/>
      <c r="V671" s="65"/>
      <c r="W671" s="65"/>
      <c r="X671" s="65"/>
      <c r="Y671" s="65"/>
      <c r="Z671" s="65"/>
      <c r="AA671" s="65"/>
      <c r="AB671" s="65"/>
      <c r="AC671" s="65"/>
      <c r="AD671" s="65"/>
      <c r="AE671" s="65"/>
      <c r="AF671" s="65"/>
      <c r="AG671" s="65"/>
    </row>
    <row r="672" spans="1:196" s="17" customFormat="1" x14ac:dyDescent="0.25">
      <c r="A672" s="114">
        <f>IF(F672&lt;&gt;"",1+MAX($A$7:A671),"")</f>
        <v>532</v>
      </c>
      <c r="B672" s="239"/>
      <c r="C672" s="67"/>
      <c r="D672" s="67"/>
      <c r="E672" s="98" t="s">
        <v>637</v>
      </c>
      <c r="F672" s="68">
        <v>101</v>
      </c>
      <c r="G672" s="65"/>
      <c r="H672" s="68" t="s">
        <v>40</v>
      </c>
      <c r="I672" s="69">
        <v>0</v>
      </c>
      <c r="J672" s="70">
        <f t="shared" si="255"/>
        <v>101</v>
      </c>
      <c r="K672" s="71"/>
      <c r="L672" s="71">
        <f t="shared" si="256"/>
        <v>0</v>
      </c>
      <c r="M672" s="71"/>
      <c r="N672" s="41">
        <f t="shared" si="257"/>
        <v>0</v>
      </c>
      <c r="O672" s="71"/>
      <c r="P672" s="71">
        <f t="shared" si="258"/>
        <v>0</v>
      </c>
      <c r="Q672" s="72">
        <f t="shared" si="259"/>
        <v>0</v>
      </c>
      <c r="R672" s="73"/>
      <c r="S672" s="65"/>
      <c r="T672" s="65"/>
      <c r="U672" s="65"/>
      <c r="V672" s="65"/>
      <c r="W672" s="65"/>
      <c r="X672" s="65"/>
      <c r="Y672" s="65"/>
      <c r="Z672" s="65"/>
      <c r="AA672" s="65"/>
      <c r="AB672" s="65"/>
      <c r="AC672" s="65"/>
      <c r="AD672" s="65"/>
      <c r="AE672" s="65"/>
      <c r="AF672" s="65"/>
      <c r="AG672" s="65"/>
    </row>
    <row r="673" spans="1:196" s="81" customFormat="1" x14ac:dyDescent="0.25">
      <c r="A673" s="114">
        <f>IF(F673&lt;&gt;"",1+MAX($A$7:A672),"")</f>
        <v>533</v>
      </c>
      <c r="B673" s="239"/>
      <c r="C673" s="75"/>
      <c r="D673" s="75"/>
      <c r="E673" s="98" t="s">
        <v>638</v>
      </c>
      <c r="F673" s="68">
        <v>143</v>
      </c>
      <c r="G673" s="65"/>
      <c r="H673" s="68" t="s">
        <v>40</v>
      </c>
      <c r="I673" s="69">
        <v>0</v>
      </c>
      <c r="J673" s="70">
        <f t="shared" si="255"/>
        <v>143</v>
      </c>
      <c r="K673" s="71"/>
      <c r="L673" s="71">
        <f t="shared" si="256"/>
        <v>0</v>
      </c>
      <c r="M673" s="71"/>
      <c r="N673" s="41">
        <f t="shared" si="257"/>
        <v>0</v>
      </c>
      <c r="O673" s="71"/>
      <c r="P673" s="71">
        <f t="shared" si="258"/>
        <v>0</v>
      </c>
      <c r="Q673" s="72">
        <f t="shared" si="259"/>
        <v>0</v>
      </c>
      <c r="R673" s="73"/>
      <c r="S673" s="65"/>
      <c r="T673" s="65"/>
      <c r="U673" s="65"/>
      <c r="V673" s="65"/>
      <c r="W673" s="65"/>
      <c r="X673" s="65"/>
      <c r="Y673" s="65"/>
      <c r="Z673" s="65"/>
      <c r="AA673" s="65"/>
      <c r="AB673" s="65"/>
      <c r="AC673" s="65"/>
      <c r="AD673" s="65"/>
      <c r="AE673" s="65"/>
      <c r="AF673" s="65"/>
      <c r="AG673" s="65"/>
      <c r="AH673" s="17"/>
      <c r="AI673" s="17"/>
      <c r="AJ673" s="17"/>
      <c r="AK673" s="17"/>
      <c r="AL673" s="17"/>
      <c r="AM673" s="17"/>
      <c r="AN673" s="17"/>
      <c r="AO673" s="17"/>
      <c r="AP673" s="17"/>
      <c r="AQ673" s="17"/>
      <c r="AR673" s="17"/>
      <c r="AS673" s="17"/>
      <c r="AT673" s="17"/>
      <c r="AU673" s="17"/>
      <c r="AV673" s="17"/>
      <c r="AW673" s="17"/>
      <c r="AX673" s="17"/>
      <c r="AY673" s="17"/>
      <c r="AZ673" s="17"/>
      <c r="BA673" s="17"/>
      <c r="BB673" s="17"/>
      <c r="BC673" s="17"/>
      <c r="BD673" s="17"/>
      <c r="BE673" s="17"/>
      <c r="BF673" s="17"/>
      <c r="BG673" s="17"/>
      <c r="BH673" s="17"/>
      <c r="BI673" s="17"/>
      <c r="BJ673" s="17"/>
      <c r="BK673" s="17"/>
      <c r="BL673" s="17"/>
      <c r="BM673" s="17"/>
      <c r="BN673" s="17"/>
      <c r="BO673" s="17"/>
      <c r="BP673" s="17"/>
      <c r="BQ673" s="17"/>
      <c r="BR673" s="17"/>
      <c r="BS673" s="17"/>
      <c r="BT673" s="17"/>
      <c r="BU673" s="17"/>
      <c r="BV673" s="17"/>
      <c r="BW673" s="17"/>
      <c r="BX673" s="17"/>
      <c r="BY673" s="17"/>
      <c r="BZ673" s="17"/>
      <c r="CA673" s="17"/>
      <c r="CB673" s="17"/>
      <c r="CC673" s="17"/>
      <c r="CD673" s="17"/>
      <c r="CE673" s="17"/>
      <c r="CF673" s="17"/>
      <c r="CG673" s="17"/>
      <c r="CH673" s="17"/>
      <c r="CI673" s="17"/>
      <c r="CJ673" s="17"/>
      <c r="CK673" s="17"/>
      <c r="CL673" s="17"/>
      <c r="CM673" s="17"/>
      <c r="CN673" s="17"/>
      <c r="CO673" s="17"/>
      <c r="CP673" s="17"/>
      <c r="CQ673" s="17"/>
      <c r="CR673" s="17"/>
      <c r="CS673" s="17"/>
      <c r="CT673" s="17"/>
      <c r="CU673" s="17"/>
      <c r="CV673" s="17"/>
      <c r="CW673" s="17"/>
      <c r="CX673" s="17"/>
      <c r="CY673" s="17"/>
      <c r="CZ673" s="17"/>
      <c r="DA673" s="17"/>
      <c r="DB673" s="17"/>
      <c r="DC673" s="17"/>
      <c r="DD673" s="17"/>
      <c r="DE673" s="17"/>
      <c r="DF673" s="17"/>
      <c r="DG673" s="17"/>
      <c r="DH673" s="17"/>
      <c r="DI673" s="17"/>
      <c r="DJ673" s="17"/>
      <c r="DK673" s="17"/>
      <c r="DL673" s="17"/>
      <c r="DM673" s="17"/>
      <c r="DN673" s="17"/>
      <c r="DO673" s="17"/>
      <c r="DP673" s="17"/>
      <c r="DQ673" s="17"/>
      <c r="DR673" s="17"/>
      <c r="DS673" s="17"/>
      <c r="DT673" s="17"/>
      <c r="DU673" s="17"/>
      <c r="DV673" s="17"/>
      <c r="DW673" s="17"/>
      <c r="DX673" s="17"/>
      <c r="DY673" s="17"/>
      <c r="DZ673" s="17"/>
      <c r="EA673" s="17"/>
      <c r="EB673" s="17"/>
      <c r="EC673" s="17"/>
      <c r="ED673" s="17"/>
      <c r="EE673" s="17"/>
      <c r="EF673" s="17"/>
      <c r="EG673" s="17"/>
      <c r="EH673" s="17"/>
      <c r="EI673" s="17"/>
      <c r="EJ673" s="17"/>
      <c r="EK673" s="17"/>
      <c r="EL673" s="17"/>
      <c r="EM673" s="17"/>
      <c r="EN673" s="17"/>
      <c r="EO673" s="17"/>
      <c r="EP673" s="17"/>
      <c r="EQ673" s="17"/>
      <c r="ER673" s="17"/>
      <c r="ES673" s="17"/>
      <c r="ET673" s="17"/>
      <c r="EU673" s="17"/>
      <c r="EV673" s="17"/>
      <c r="EW673" s="17"/>
      <c r="EX673" s="17"/>
      <c r="EY673" s="17"/>
      <c r="EZ673" s="17"/>
      <c r="FA673" s="17"/>
      <c r="FB673" s="17"/>
      <c r="FC673" s="17"/>
      <c r="FD673" s="17"/>
      <c r="FE673" s="17"/>
      <c r="FF673" s="17"/>
      <c r="FG673" s="17"/>
      <c r="FH673" s="17"/>
      <c r="FI673" s="17"/>
      <c r="FJ673" s="17"/>
      <c r="FK673" s="17"/>
      <c r="FL673" s="17"/>
      <c r="FM673" s="17"/>
      <c r="FN673" s="17"/>
      <c r="FO673" s="17"/>
      <c r="FP673" s="17"/>
      <c r="FQ673" s="17"/>
      <c r="FR673" s="17"/>
      <c r="FS673" s="17"/>
      <c r="FT673" s="17"/>
      <c r="FU673" s="17"/>
      <c r="FV673" s="17"/>
      <c r="FW673" s="17"/>
      <c r="FX673" s="17"/>
      <c r="FY673" s="17"/>
      <c r="FZ673" s="17"/>
      <c r="GA673" s="17"/>
      <c r="GB673" s="17"/>
      <c r="GC673" s="17"/>
      <c r="GD673" s="17"/>
      <c r="GE673" s="17"/>
      <c r="GF673" s="17"/>
      <c r="GG673" s="17"/>
      <c r="GH673" s="17"/>
      <c r="GI673" s="17"/>
      <c r="GJ673" s="17"/>
      <c r="GK673" s="17"/>
      <c r="GL673" s="17"/>
      <c r="GM673" s="17"/>
      <c r="GN673" s="17"/>
    </row>
    <row r="674" spans="1:196" s="81" customFormat="1" x14ac:dyDescent="0.25">
      <c r="A674" s="114">
        <f>IF(F674&lt;&gt;"",1+MAX($A$7:A673),"")</f>
        <v>534</v>
      </c>
      <c r="B674" s="239"/>
      <c r="C674" s="75"/>
      <c r="D674" s="75"/>
      <c r="E674" s="98" t="s">
        <v>639</v>
      </c>
      <c r="F674" s="68">
        <v>16</v>
      </c>
      <c r="G674" s="65"/>
      <c r="H674" s="68" t="s">
        <v>40</v>
      </c>
      <c r="I674" s="69">
        <v>0</v>
      </c>
      <c r="J674" s="70">
        <f t="shared" si="255"/>
        <v>16</v>
      </c>
      <c r="K674" s="71"/>
      <c r="L674" s="71">
        <f t="shared" si="256"/>
        <v>0</v>
      </c>
      <c r="M674" s="71"/>
      <c r="N674" s="41">
        <f t="shared" si="257"/>
        <v>0</v>
      </c>
      <c r="O674" s="71"/>
      <c r="P674" s="71">
        <f t="shared" si="258"/>
        <v>0</v>
      </c>
      <c r="Q674" s="72">
        <f t="shared" si="259"/>
        <v>0</v>
      </c>
      <c r="R674" s="73"/>
      <c r="S674" s="65"/>
      <c r="T674" s="65"/>
      <c r="U674" s="65"/>
      <c r="V674" s="65"/>
      <c r="W674" s="65"/>
      <c r="X674" s="65"/>
      <c r="Y674" s="65"/>
      <c r="Z674" s="65"/>
      <c r="AA674" s="65"/>
      <c r="AB674" s="65"/>
      <c r="AC674" s="65"/>
      <c r="AD674" s="65"/>
      <c r="AE674" s="65"/>
      <c r="AF674" s="65"/>
      <c r="AG674" s="65"/>
      <c r="AH674" s="17"/>
      <c r="AI674" s="17"/>
      <c r="AJ674" s="17"/>
      <c r="AK674" s="17"/>
      <c r="AL674" s="17"/>
      <c r="AM674" s="17"/>
      <c r="AN674" s="17"/>
      <c r="AO674" s="17"/>
      <c r="AP674" s="17"/>
      <c r="AQ674" s="17"/>
      <c r="AR674" s="17"/>
      <c r="AS674" s="17"/>
      <c r="AT674" s="17"/>
      <c r="AU674" s="17"/>
      <c r="AV674" s="17"/>
      <c r="AW674" s="17"/>
      <c r="AX674" s="17"/>
      <c r="AY674" s="17"/>
      <c r="AZ674" s="17"/>
      <c r="BA674" s="17"/>
      <c r="BB674" s="17"/>
      <c r="BC674" s="17"/>
      <c r="BD674" s="17"/>
      <c r="BE674" s="17"/>
      <c r="BF674" s="17"/>
      <c r="BG674" s="17"/>
      <c r="BH674" s="17"/>
      <c r="BI674" s="17"/>
      <c r="BJ674" s="17"/>
      <c r="BK674" s="17"/>
      <c r="BL674" s="17"/>
      <c r="BM674" s="17"/>
      <c r="BN674" s="17"/>
      <c r="BO674" s="17"/>
      <c r="BP674" s="17"/>
      <c r="BQ674" s="17"/>
      <c r="BR674" s="17"/>
      <c r="BS674" s="17"/>
      <c r="BT674" s="17"/>
      <c r="BU674" s="17"/>
      <c r="BV674" s="17"/>
      <c r="BW674" s="17"/>
      <c r="BX674" s="17"/>
      <c r="BY674" s="17"/>
      <c r="BZ674" s="17"/>
      <c r="CA674" s="17"/>
      <c r="CB674" s="17"/>
      <c r="CC674" s="17"/>
      <c r="CD674" s="17"/>
      <c r="CE674" s="17"/>
      <c r="CF674" s="17"/>
      <c r="CG674" s="17"/>
      <c r="CH674" s="17"/>
      <c r="CI674" s="17"/>
      <c r="CJ674" s="17"/>
      <c r="CK674" s="17"/>
      <c r="CL674" s="17"/>
      <c r="CM674" s="17"/>
      <c r="CN674" s="17"/>
      <c r="CO674" s="17"/>
      <c r="CP674" s="17"/>
      <c r="CQ674" s="17"/>
      <c r="CR674" s="17"/>
      <c r="CS674" s="17"/>
      <c r="CT674" s="17"/>
      <c r="CU674" s="17"/>
      <c r="CV674" s="17"/>
      <c r="CW674" s="17"/>
      <c r="CX674" s="17"/>
      <c r="CY674" s="17"/>
      <c r="CZ674" s="17"/>
      <c r="DA674" s="17"/>
      <c r="DB674" s="17"/>
      <c r="DC674" s="17"/>
      <c r="DD674" s="17"/>
      <c r="DE674" s="17"/>
      <c r="DF674" s="17"/>
      <c r="DG674" s="17"/>
      <c r="DH674" s="17"/>
      <c r="DI674" s="17"/>
      <c r="DJ674" s="17"/>
      <c r="DK674" s="17"/>
      <c r="DL674" s="17"/>
      <c r="DM674" s="17"/>
      <c r="DN674" s="17"/>
      <c r="DO674" s="17"/>
      <c r="DP674" s="17"/>
      <c r="DQ674" s="17"/>
      <c r="DR674" s="17"/>
      <c r="DS674" s="17"/>
      <c r="DT674" s="17"/>
      <c r="DU674" s="17"/>
      <c r="DV674" s="17"/>
      <c r="DW674" s="17"/>
      <c r="DX674" s="17"/>
      <c r="DY674" s="17"/>
      <c r="DZ674" s="17"/>
      <c r="EA674" s="17"/>
      <c r="EB674" s="17"/>
      <c r="EC674" s="17"/>
      <c r="ED674" s="17"/>
      <c r="EE674" s="17"/>
      <c r="EF674" s="17"/>
      <c r="EG674" s="17"/>
      <c r="EH674" s="17"/>
      <c r="EI674" s="17"/>
      <c r="EJ674" s="17"/>
      <c r="EK674" s="17"/>
      <c r="EL674" s="17"/>
      <c r="EM674" s="17"/>
      <c r="EN674" s="17"/>
      <c r="EO674" s="17"/>
      <c r="EP674" s="17"/>
      <c r="EQ674" s="17"/>
      <c r="ER674" s="17"/>
      <c r="ES674" s="17"/>
      <c r="ET674" s="17"/>
      <c r="EU674" s="17"/>
      <c r="EV674" s="17"/>
      <c r="EW674" s="17"/>
      <c r="EX674" s="17"/>
      <c r="EY674" s="17"/>
      <c r="EZ674" s="17"/>
      <c r="FA674" s="17"/>
      <c r="FB674" s="17"/>
      <c r="FC674" s="17"/>
      <c r="FD674" s="17"/>
      <c r="FE674" s="17"/>
      <c r="FF674" s="17"/>
      <c r="FG674" s="17"/>
      <c r="FH674" s="17"/>
      <c r="FI674" s="17"/>
      <c r="FJ674" s="17"/>
      <c r="FK674" s="17"/>
      <c r="FL674" s="17"/>
      <c r="FM674" s="17"/>
      <c r="FN674" s="17"/>
      <c r="FO674" s="17"/>
      <c r="FP674" s="17"/>
      <c r="FQ674" s="17"/>
      <c r="FR674" s="17"/>
      <c r="FS674" s="17"/>
      <c r="FT674" s="17"/>
      <c r="FU674" s="17"/>
      <c r="FV674" s="17"/>
      <c r="FW674" s="17"/>
      <c r="FX674" s="17"/>
      <c r="FY674" s="17"/>
      <c r="FZ674" s="17"/>
      <c r="GA674" s="17"/>
      <c r="GB674" s="17"/>
      <c r="GC674" s="17"/>
      <c r="GD674" s="17"/>
      <c r="GE674" s="17"/>
      <c r="GF674" s="17"/>
      <c r="GG674" s="17"/>
      <c r="GH674" s="17"/>
      <c r="GI674" s="17"/>
      <c r="GJ674" s="17"/>
      <c r="GK674" s="17"/>
      <c r="GL674" s="17"/>
      <c r="GM674" s="17"/>
      <c r="GN674" s="17"/>
    </row>
    <row r="675" spans="1:196" s="81" customFormat="1" x14ac:dyDescent="0.25">
      <c r="A675" s="114" t="str">
        <f>IF(F675&lt;&gt;"",1+MAX($A$7:A674),"")</f>
        <v/>
      </c>
      <c r="B675" s="239"/>
      <c r="C675" s="75"/>
      <c r="D675" s="75"/>
      <c r="E675" s="135" t="s">
        <v>640</v>
      </c>
      <c r="F675" s="68"/>
      <c r="G675" s="65"/>
      <c r="H675" s="68"/>
      <c r="I675" s="69"/>
      <c r="J675" s="70"/>
      <c r="K675" s="71"/>
      <c r="L675" s="71"/>
      <c r="M675" s="71"/>
      <c r="N675" s="41"/>
      <c r="O675" s="71"/>
      <c r="P675" s="71"/>
      <c r="Q675" s="72"/>
      <c r="R675" s="73"/>
      <c r="S675" s="65"/>
      <c r="T675" s="65"/>
      <c r="U675" s="65"/>
      <c r="V675" s="65"/>
      <c r="W675" s="65"/>
      <c r="X675" s="65"/>
      <c r="Y675" s="65"/>
      <c r="Z675" s="65"/>
      <c r="AA675" s="65"/>
      <c r="AB675" s="65"/>
      <c r="AC675" s="65"/>
      <c r="AD675" s="65"/>
      <c r="AE675" s="65"/>
      <c r="AF675" s="65"/>
      <c r="AG675" s="65"/>
      <c r="AH675" s="17"/>
      <c r="AI675" s="17"/>
      <c r="AJ675" s="17"/>
      <c r="AK675" s="17"/>
      <c r="AL675" s="17"/>
      <c r="AM675" s="17"/>
      <c r="AN675" s="17"/>
      <c r="AO675" s="17"/>
      <c r="AP675" s="17"/>
      <c r="AQ675" s="17"/>
      <c r="AR675" s="17"/>
      <c r="AS675" s="17"/>
      <c r="AT675" s="17"/>
      <c r="AU675" s="17"/>
      <c r="AV675" s="17"/>
      <c r="AW675" s="17"/>
      <c r="AX675" s="17"/>
      <c r="AY675" s="17"/>
      <c r="AZ675" s="17"/>
      <c r="BA675" s="17"/>
      <c r="BB675" s="17"/>
      <c r="BC675" s="17"/>
      <c r="BD675" s="17"/>
      <c r="BE675" s="17"/>
      <c r="BF675" s="17"/>
      <c r="BG675" s="17"/>
      <c r="BH675" s="17"/>
      <c r="BI675" s="17"/>
      <c r="BJ675" s="17"/>
      <c r="BK675" s="17"/>
      <c r="BL675" s="17"/>
      <c r="BM675" s="17"/>
      <c r="BN675" s="17"/>
      <c r="BO675" s="17"/>
      <c r="BP675" s="17"/>
      <c r="BQ675" s="17"/>
      <c r="BR675" s="17"/>
      <c r="BS675" s="17"/>
      <c r="BT675" s="17"/>
      <c r="BU675" s="17"/>
      <c r="BV675" s="17"/>
      <c r="BW675" s="17"/>
      <c r="BX675" s="17"/>
      <c r="BY675" s="17"/>
      <c r="BZ675" s="17"/>
      <c r="CA675" s="17"/>
      <c r="CB675" s="17"/>
      <c r="CC675" s="17"/>
      <c r="CD675" s="17"/>
      <c r="CE675" s="17"/>
      <c r="CF675" s="17"/>
      <c r="CG675" s="17"/>
      <c r="CH675" s="17"/>
      <c r="CI675" s="17"/>
      <c r="CJ675" s="17"/>
      <c r="CK675" s="17"/>
      <c r="CL675" s="17"/>
      <c r="CM675" s="17"/>
      <c r="CN675" s="17"/>
      <c r="CO675" s="17"/>
      <c r="CP675" s="17"/>
      <c r="CQ675" s="17"/>
      <c r="CR675" s="17"/>
      <c r="CS675" s="17"/>
      <c r="CT675" s="17"/>
      <c r="CU675" s="17"/>
      <c r="CV675" s="17"/>
      <c r="CW675" s="17"/>
      <c r="CX675" s="17"/>
      <c r="CY675" s="17"/>
      <c r="CZ675" s="17"/>
      <c r="DA675" s="17"/>
      <c r="DB675" s="17"/>
      <c r="DC675" s="17"/>
      <c r="DD675" s="17"/>
      <c r="DE675" s="17"/>
      <c r="DF675" s="17"/>
      <c r="DG675" s="17"/>
      <c r="DH675" s="17"/>
      <c r="DI675" s="17"/>
      <c r="DJ675" s="17"/>
      <c r="DK675" s="17"/>
      <c r="DL675" s="17"/>
      <c r="DM675" s="17"/>
      <c r="DN675" s="17"/>
      <c r="DO675" s="17"/>
      <c r="DP675" s="17"/>
      <c r="DQ675" s="17"/>
      <c r="DR675" s="17"/>
      <c r="DS675" s="17"/>
      <c r="DT675" s="17"/>
      <c r="DU675" s="17"/>
      <c r="DV675" s="17"/>
      <c r="DW675" s="17"/>
      <c r="DX675" s="17"/>
      <c r="DY675" s="17"/>
      <c r="DZ675" s="17"/>
      <c r="EA675" s="17"/>
      <c r="EB675" s="17"/>
      <c r="EC675" s="17"/>
      <c r="ED675" s="17"/>
      <c r="EE675" s="17"/>
      <c r="EF675" s="17"/>
      <c r="EG675" s="17"/>
      <c r="EH675" s="17"/>
      <c r="EI675" s="17"/>
      <c r="EJ675" s="17"/>
      <c r="EK675" s="17"/>
      <c r="EL675" s="17"/>
      <c r="EM675" s="17"/>
      <c r="EN675" s="17"/>
      <c r="EO675" s="17"/>
      <c r="EP675" s="17"/>
      <c r="EQ675" s="17"/>
      <c r="ER675" s="17"/>
      <c r="ES675" s="17"/>
      <c r="ET675" s="17"/>
      <c r="EU675" s="17"/>
      <c r="EV675" s="17"/>
      <c r="EW675" s="17"/>
      <c r="EX675" s="17"/>
      <c r="EY675" s="17"/>
      <c r="EZ675" s="17"/>
      <c r="FA675" s="17"/>
      <c r="FB675" s="17"/>
      <c r="FC675" s="17"/>
      <c r="FD675" s="17"/>
      <c r="FE675" s="17"/>
      <c r="FF675" s="17"/>
      <c r="FG675" s="17"/>
      <c r="FH675" s="17"/>
      <c r="FI675" s="17"/>
      <c r="FJ675" s="17"/>
      <c r="FK675" s="17"/>
      <c r="FL675" s="17"/>
      <c r="FM675" s="17"/>
      <c r="FN675" s="17"/>
      <c r="FO675" s="17"/>
      <c r="FP675" s="17"/>
      <c r="FQ675" s="17"/>
      <c r="FR675" s="17"/>
      <c r="FS675" s="17"/>
      <c r="FT675" s="17"/>
      <c r="FU675" s="17"/>
      <c r="FV675" s="17"/>
      <c r="FW675" s="17"/>
      <c r="FX675" s="17"/>
      <c r="FY675" s="17"/>
      <c r="FZ675" s="17"/>
      <c r="GA675" s="17"/>
      <c r="GB675" s="17"/>
      <c r="GC675" s="17"/>
      <c r="GD675" s="17"/>
      <c r="GE675" s="17"/>
      <c r="GF675" s="17"/>
      <c r="GG675" s="17"/>
      <c r="GH675" s="17"/>
      <c r="GI675" s="17"/>
      <c r="GJ675" s="17"/>
      <c r="GK675" s="17"/>
      <c r="GL675" s="17"/>
      <c r="GM675" s="17"/>
      <c r="GN675" s="17"/>
    </row>
    <row r="676" spans="1:196" s="81" customFormat="1" x14ac:dyDescent="0.25">
      <c r="A676" s="114">
        <f>IF(F676&lt;&gt;"",1+MAX($A$7:A675),"")</f>
        <v>535</v>
      </c>
      <c r="B676" s="239"/>
      <c r="C676" s="75"/>
      <c r="D676" s="75"/>
      <c r="E676" s="98" t="s">
        <v>641</v>
      </c>
      <c r="F676" s="68">
        <v>8</v>
      </c>
      <c r="G676" s="65"/>
      <c r="H676" s="68" t="s">
        <v>40</v>
      </c>
      <c r="I676" s="69">
        <v>0</v>
      </c>
      <c r="J676" s="70">
        <f t="shared" si="255"/>
        <v>8</v>
      </c>
      <c r="K676" s="71"/>
      <c r="L676" s="71">
        <f t="shared" si="256"/>
        <v>0</v>
      </c>
      <c r="M676" s="71"/>
      <c r="N676" s="41">
        <f t="shared" si="257"/>
        <v>0</v>
      </c>
      <c r="O676" s="71"/>
      <c r="P676" s="71">
        <f t="shared" si="258"/>
        <v>0</v>
      </c>
      <c r="Q676" s="72">
        <f t="shared" si="259"/>
        <v>0</v>
      </c>
      <c r="R676" s="73"/>
      <c r="S676" s="65"/>
      <c r="T676" s="65"/>
      <c r="U676" s="65"/>
      <c r="V676" s="65"/>
      <c r="W676" s="65"/>
      <c r="X676" s="65"/>
      <c r="Y676" s="65"/>
      <c r="Z676" s="65"/>
      <c r="AA676" s="65"/>
      <c r="AB676" s="65"/>
      <c r="AC676" s="65"/>
      <c r="AD676" s="65"/>
      <c r="AE676" s="65"/>
      <c r="AF676" s="65"/>
      <c r="AG676" s="65"/>
      <c r="AH676" s="17"/>
      <c r="AI676" s="17"/>
      <c r="AJ676" s="17"/>
      <c r="AK676" s="17"/>
      <c r="AL676" s="17"/>
      <c r="AM676" s="17"/>
      <c r="AN676" s="17"/>
      <c r="AO676" s="17"/>
      <c r="AP676" s="17"/>
      <c r="AQ676" s="17"/>
      <c r="AR676" s="17"/>
      <c r="AS676" s="17"/>
      <c r="AT676" s="17"/>
      <c r="AU676" s="17"/>
      <c r="AV676" s="17"/>
      <c r="AW676" s="17"/>
      <c r="AX676" s="17"/>
      <c r="AY676" s="17"/>
      <c r="AZ676" s="17"/>
      <c r="BA676" s="17"/>
      <c r="BB676" s="17"/>
      <c r="BC676" s="17"/>
      <c r="BD676" s="17"/>
      <c r="BE676" s="17"/>
      <c r="BF676" s="17"/>
      <c r="BG676" s="17"/>
      <c r="BH676" s="17"/>
      <c r="BI676" s="17"/>
      <c r="BJ676" s="17"/>
      <c r="BK676" s="17"/>
      <c r="BL676" s="17"/>
      <c r="BM676" s="17"/>
      <c r="BN676" s="17"/>
      <c r="BO676" s="17"/>
      <c r="BP676" s="17"/>
      <c r="BQ676" s="17"/>
      <c r="BR676" s="17"/>
      <c r="BS676" s="17"/>
      <c r="BT676" s="17"/>
      <c r="BU676" s="17"/>
      <c r="BV676" s="17"/>
      <c r="BW676" s="17"/>
      <c r="BX676" s="17"/>
      <c r="BY676" s="17"/>
      <c r="BZ676" s="17"/>
      <c r="CA676" s="17"/>
      <c r="CB676" s="17"/>
      <c r="CC676" s="17"/>
      <c r="CD676" s="17"/>
      <c r="CE676" s="17"/>
      <c r="CF676" s="17"/>
      <c r="CG676" s="17"/>
      <c r="CH676" s="17"/>
      <c r="CI676" s="17"/>
      <c r="CJ676" s="17"/>
      <c r="CK676" s="17"/>
      <c r="CL676" s="17"/>
      <c r="CM676" s="17"/>
      <c r="CN676" s="17"/>
      <c r="CO676" s="17"/>
      <c r="CP676" s="17"/>
      <c r="CQ676" s="17"/>
      <c r="CR676" s="17"/>
      <c r="CS676" s="17"/>
      <c r="CT676" s="17"/>
      <c r="CU676" s="17"/>
      <c r="CV676" s="17"/>
      <c r="CW676" s="17"/>
      <c r="CX676" s="17"/>
      <c r="CY676" s="17"/>
      <c r="CZ676" s="17"/>
      <c r="DA676" s="17"/>
      <c r="DB676" s="17"/>
      <c r="DC676" s="17"/>
      <c r="DD676" s="17"/>
      <c r="DE676" s="17"/>
      <c r="DF676" s="17"/>
      <c r="DG676" s="17"/>
      <c r="DH676" s="17"/>
      <c r="DI676" s="17"/>
      <c r="DJ676" s="17"/>
      <c r="DK676" s="17"/>
      <c r="DL676" s="17"/>
      <c r="DM676" s="17"/>
      <c r="DN676" s="17"/>
      <c r="DO676" s="17"/>
      <c r="DP676" s="17"/>
      <c r="DQ676" s="17"/>
      <c r="DR676" s="17"/>
      <c r="DS676" s="17"/>
      <c r="DT676" s="17"/>
      <c r="DU676" s="17"/>
      <c r="DV676" s="17"/>
      <c r="DW676" s="17"/>
      <c r="DX676" s="17"/>
      <c r="DY676" s="17"/>
      <c r="DZ676" s="17"/>
      <c r="EA676" s="17"/>
      <c r="EB676" s="17"/>
      <c r="EC676" s="17"/>
      <c r="ED676" s="17"/>
      <c r="EE676" s="17"/>
      <c r="EF676" s="17"/>
      <c r="EG676" s="17"/>
      <c r="EH676" s="17"/>
      <c r="EI676" s="17"/>
      <c r="EJ676" s="17"/>
      <c r="EK676" s="17"/>
      <c r="EL676" s="17"/>
      <c r="EM676" s="17"/>
      <c r="EN676" s="17"/>
      <c r="EO676" s="17"/>
      <c r="EP676" s="17"/>
      <c r="EQ676" s="17"/>
      <c r="ER676" s="17"/>
      <c r="ES676" s="17"/>
      <c r="ET676" s="17"/>
      <c r="EU676" s="17"/>
      <c r="EV676" s="17"/>
      <c r="EW676" s="17"/>
      <c r="EX676" s="17"/>
      <c r="EY676" s="17"/>
      <c r="EZ676" s="17"/>
      <c r="FA676" s="17"/>
      <c r="FB676" s="17"/>
      <c r="FC676" s="17"/>
      <c r="FD676" s="17"/>
      <c r="FE676" s="17"/>
      <c r="FF676" s="17"/>
      <c r="FG676" s="17"/>
      <c r="FH676" s="17"/>
      <c r="FI676" s="17"/>
      <c r="FJ676" s="17"/>
      <c r="FK676" s="17"/>
      <c r="FL676" s="17"/>
      <c r="FM676" s="17"/>
      <c r="FN676" s="17"/>
      <c r="FO676" s="17"/>
      <c r="FP676" s="17"/>
      <c r="FQ676" s="17"/>
      <c r="FR676" s="17"/>
      <c r="FS676" s="17"/>
      <c r="FT676" s="17"/>
      <c r="FU676" s="17"/>
      <c r="FV676" s="17"/>
      <c r="FW676" s="17"/>
      <c r="FX676" s="17"/>
      <c r="FY676" s="17"/>
      <c r="FZ676" s="17"/>
      <c r="GA676" s="17"/>
      <c r="GB676" s="17"/>
      <c r="GC676" s="17"/>
      <c r="GD676" s="17"/>
      <c r="GE676" s="17"/>
      <c r="GF676" s="17"/>
      <c r="GG676" s="17"/>
      <c r="GH676" s="17"/>
      <c r="GI676" s="17"/>
      <c r="GJ676" s="17"/>
      <c r="GK676" s="17"/>
      <c r="GL676" s="17"/>
      <c r="GM676" s="17"/>
      <c r="GN676" s="17"/>
    </row>
    <row r="677" spans="1:196" s="81" customFormat="1" x14ac:dyDescent="0.25">
      <c r="A677" s="114">
        <f>IF(F677&lt;&gt;"",1+MAX($A$7:A676),"")</f>
        <v>536</v>
      </c>
      <c r="B677" s="239"/>
      <c r="C677" s="75"/>
      <c r="D677" s="75"/>
      <c r="E677" s="98" t="s">
        <v>642</v>
      </c>
      <c r="F677" s="68">
        <v>9</v>
      </c>
      <c r="G677" s="83"/>
      <c r="H677" s="68" t="s">
        <v>40</v>
      </c>
      <c r="I677" s="69">
        <v>0</v>
      </c>
      <c r="J677" s="70">
        <f t="shared" si="255"/>
        <v>9</v>
      </c>
      <c r="K677" s="71"/>
      <c r="L677" s="71">
        <f t="shared" si="256"/>
        <v>0</v>
      </c>
      <c r="M677" s="71"/>
      <c r="N677" s="41">
        <f t="shared" si="257"/>
        <v>0</v>
      </c>
      <c r="O677" s="71"/>
      <c r="P677" s="71">
        <f t="shared" si="258"/>
        <v>0</v>
      </c>
      <c r="Q677" s="72">
        <f t="shared" si="259"/>
        <v>0</v>
      </c>
      <c r="R677" s="73"/>
      <c r="S677" s="82"/>
      <c r="T677" s="83"/>
      <c r="U677" s="83"/>
      <c r="V677" s="84"/>
      <c r="W677" s="85"/>
      <c r="X677" s="86"/>
      <c r="Y677" s="86"/>
      <c r="Z677" s="86"/>
      <c r="AA677" s="86"/>
      <c r="AB677" s="87"/>
      <c r="AC677" s="88"/>
      <c r="AD677" s="65"/>
      <c r="AE677" s="65"/>
      <c r="AF677" s="65"/>
      <c r="AG677" s="65"/>
      <c r="AH677" s="17"/>
      <c r="AI677" s="17"/>
      <c r="AJ677" s="17"/>
      <c r="AK677" s="17"/>
      <c r="AL677" s="17"/>
      <c r="AM677" s="17"/>
      <c r="AN677" s="17"/>
      <c r="AO677" s="17"/>
      <c r="AP677" s="17"/>
      <c r="AQ677" s="17"/>
      <c r="AR677" s="17"/>
      <c r="AS677" s="17"/>
      <c r="AT677" s="17"/>
      <c r="AU677" s="17"/>
      <c r="AV677" s="17"/>
      <c r="AW677" s="17"/>
      <c r="AX677" s="17"/>
      <c r="AY677" s="17"/>
      <c r="AZ677" s="17"/>
      <c r="BA677" s="17"/>
      <c r="BB677" s="17"/>
      <c r="BC677" s="17"/>
      <c r="BD677" s="17"/>
      <c r="BE677" s="17"/>
      <c r="BF677" s="17"/>
      <c r="BG677" s="17"/>
      <c r="BH677" s="17"/>
      <c r="BI677" s="17"/>
      <c r="BJ677" s="17"/>
      <c r="BK677" s="17"/>
      <c r="BL677" s="17"/>
      <c r="BM677" s="17"/>
      <c r="BN677" s="17"/>
      <c r="BO677" s="17"/>
      <c r="BP677" s="17"/>
      <c r="BQ677" s="17"/>
      <c r="BR677" s="17"/>
      <c r="BS677" s="17"/>
      <c r="BT677" s="17"/>
      <c r="BU677" s="17"/>
      <c r="BV677" s="17"/>
      <c r="BW677" s="17"/>
      <c r="BX677" s="17"/>
      <c r="BY677" s="17"/>
      <c r="BZ677" s="17"/>
      <c r="CA677" s="17"/>
      <c r="CB677" s="17"/>
      <c r="CC677" s="17"/>
      <c r="CD677" s="17"/>
      <c r="CE677" s="17"/>
      <c r="CF677" s="17"/>
      <c r="CG677" s="17"/>
      <c r="CH677" s="17"/>
      <c r="CI677" s="17"/>
      <c r="CJ677" s="17"/>
      <c r="CK677" s="17"/>
      <c r="CL677" s="17"/>
      <c r="CM677" s="17"/>
      <c r="CN677" s="17"/>
      <c r="CO677" s="17"/>
      <c r="CP677" s="17"/>
      <c r="CQ677" s="17"/>
      <c r="CR677" s="17"/>
      <c r="CS677" s="17"/>
      <c r="CT677" s="17"/>
      <c r="CU677" s="17"/>
      <c r="CV677" s="17"/>
      <c r="CW677" s="17"/>
      <c r="CX677" s="17"/>
      <c r="CY677" s="17"/>
      <c r="CZ677" s="17"/>
      <c r="DA677" s="17"/>
      <c r="DB677" s="17"/>
      <c r="DC677" s="17"/>
      <c r="DD677" s="17"/>
      <c r="DE677" s="17"/>
      <c r="DF677" s="17"/>
      <c r="DG677" s="17"/>
      <c r="DH677" s="17"/>
      <c r="DI677" s="17"/>
      <c r="DJ677" s="17"/>
      <c r="DK677" s="17"/>
      <c r="DL677" s="17"/>
      <c r="DM677" s="17"/>
      <c r="DN677" s="17"/>
      <c r="DO677" s="17"/>
      <c r="DP677" s="17"/>
      <c r="DQ677" s="17"/>
      <c r="DR677" s="17"/>
      <c r="DS677" s="17"/>
      <c r="DT677" s="17"/>
      <c r="DU677" s="17"/>
      <c r="DV677" s="17"/>
      <c r="DW677" s="17"/>
      <c r="DX677" s="17"/>
      <c r="DY677" s="17"/>
      <c r="DZ677" s="17"/>
      <c r="EA677" s="17"/>
      <c r="EB677" s="17"/>
      <c r="EC677" s="17"/>
      <c r="ED677" s="17"/>
      <c r="EE677" s="17"/>
      <c r="EF677" s="17"/>
      <c r="EG677" s="17"/>
      <c r="EH677" s="17"/>
      <c r="EI677" s="17"/>
      <c r="EJ677" s="17"/>
      <c r="EK677" s="17"/>
      <c r="EL677" s="17"/>
      <c r="EM677" s="17"/>
      <c r="EN677" s="17"/>
      <c r="EO677" s="17"/>
      <c r="EP677" s="17"/>
      <c r="EQ677" s="17"/>
      <c r="ER677" s="17"/>
      <c r="ES677" s="17"/>
      <c r="ET677" s="17"/>
      <c r="EU677" s="17"/>
      <c r="EV677" s="17"/>
      <c r="EW677" s="17"/>
      <c r="EX677" s="17"/>
      <c r="EY677" s="17"/>
      <c r="EZ677" s="17"/>
      <c r="FA677" s="17"/>
      <c r="FB677" s="17"/>
      <c r="FC677" s="17"/>
      <c r="FD677" s="17"/>
      <c r="FE677" s="17"/>
      <c r="FF677" s="17"/>
      <c r="FG677" s="17"/>
      <c r="FH677" s="17"/>
      <c r="FI677" s="17"/>
      <c r="FJ677" s="17"/>
      <c r="FK677" s="17"/>
      <c r="FL677" s="17"/>
      <c r="FM677" s="17"/>
      <c r="FN677" s="17"/>
      <c r="FO677" s="17"/>
      <c r="FP677" s="17"/>
      <c r="FQ677" s="17"/>
      <c r="FR677" s="17"/>
      <c r="FS677" s="17"/>
      <c r="FT677" s="17"/>
      <c r="FU677" s="17"/>
      <c r="FV677" s="17"/>
      <c r="FW677" s="17"/>
      <c r="FX677" s="17"/>
      <c r="FY677" s="17"/>
      <c r="FZ677" s="17"/>
      <c r="GA677" s="17"/>
      <c r="GB677" s="17"/>
      <c r="GC677" s="17"/>
      <c r="GD677" s="17"/>
      <c r="GE677" s="17"/>
      <c r="GF677" s="17"/>
      <c r="GG677" s="17"/>
      <c r="GH677" s="17"/>
      <c r="GI677" s="17"/>
      <c r="GJ677" s="17"/>
      <c r="GK677" s="17"/>
      <c r="GL677" s="17"/>
      <c r="GM677" s="17"/>
      <c r="GN677" s="17"/>
    </row>
    <row r="678" spans="1:196" s="17" customFormat="1" x14ac:dyDescent="0.25">
      <c r="A678" s="114">
        <f>IF(F678&lt;&gt;"",1+MAX($A$7:A677),"")</f>
        <v>537</v>
      </c>
      <c r="B678" s="240"/>
      <c r="C678" s="75"/>
      <c r="D678" s="75"/>
      <c r="E678" s="98" t="s">
        <v>643</v>
      </c>
      <c r="F678" s="68">
        <v>40</v>
      </c>
      <c r="G678" s="65"/>
      <c r="H678" s="68" t="s">
        <v>40</v>
      </c>
      <c r="I678" s="69">
        <v>0</v>
      </c>
      <c r="J678" s="70">
        <f t="shared" si="255"/>
        <v>40</v>
      </c>
      <c r="K678" s="71"/>
      <c r="L678" s="71">
        <f t="shared" si="256"/>
        <v>0</v>
      </c>
      <c r="M678" s="71"/>
      <c r="N678" s="41">
        <f t="shared" si="257"/>
        <v>0</v>
      </c>
      <c r="O678" s="71"/>
      <c r="P678" s="71">
        <f t="shared" si="258"/>
        <v>0</v>
      </c>
      <c r="Q678" s="72">
        <f t="shared" si="259"/>
        <v>0</v>
      </c>
      <c r="R678" s="73"/>
      <c r="S678" s="65"/>
      <c r="T678" s="65"/>
      <c r="U678" s="65"/>
      <c r="V678" s="65"/>
      <c r="W678" s="65"/>
      <c r="X678" s="65"/>
      <c r="Y678" s="65"/>
      <c r="Z678" s="65"/>
      <c r="AA678" s="65"/>
      <c r="AB678" s="65"/>
      <c r="AC678" s="65"/>
      <c r="AD678" s="65"/>
      <c r="AE678" s="65"/>
      <c r="AF678" s="65"/>
      <c r="AG678" s="65"/>
    </row>
    <row r="679" spans="1:196" s="17" customFormat="1" x14ac:dyDescent="0.3">
      <c r="A679" s="114" t="str">
        <f>IF(F679&lt;&gt;"",1+MAX($A$7:A678),"")</f>
        <v/>
      </c>
      <c r="B679" s="180"/>
      <c r="C679" s="136"/>
      <c r="D679" s="89"/>
      <c r="E679" s="90"/>
      <c r="F679" s="68"/>
      <c r="G679" s="65"/>
      <c r="H679" s="68"/>
      <c r="I679" s="69"/>
      <c r="J679" s="70"/>
      <c r="K679" s="71"/>
      <c r="L679" s="71"/>
      <c r="M679" s="71"/>
      <c r="N679" s="71"/>
      <c r="O679" s="71"/>
      <c r="P679" s="71"/>
      <c r="Q679" s="72"/>
      <c r="R679" s="73"/>
      <c r="S679" s="65"/>
      <c r="T679" s="65"/>
      <c r="U679" s="65"/>
      <c r="V679" s="65"/>
      <c r="W679" s="65"/>
      <c r="X679" s="65"/>
      <c r="Y679" s="65"/>
      <c r="Z679" s="65"/>
      <c r="AA679" s="65"/>
      <c r="AB679" s="65"/>
      <c r="AC679" s="65"/>
      <c r="AD679" s="65"/>
      <c r="AE679" s="65"/>
      <c r="AF679" s="65"/>
      <c r="AG679" s="65"/>
    </row>
    <row r="680" spans="1:196" s="198" customFormat="1" ht="15.6" x14ac:dyDescent="0.25">
      <c r="A680" s="196" t="str">
        <f>IF(F680&lt;&gt;"",1+MAX($A$7:A678),"")</f>
        <v/>
      </c>
      <c r="B680" s="197"/>
      <c r="C680" s="197"/>
      <c r="D680" s="197"/>
      <c r="E680" s="197" t="s">
        <v>54</v>
      </c>
      <c r="F680" s="197"/>
      <c r="H680" s="197"/>
      <c r="I680" s="197"/>
      <c r="J680" s="197"/>
      <c r="K680" s="197"/>
      <c r="L680" s="197"/>
      <c r="M680" s="197"/>
      <c r="N680" s="197"/>
      <c r="O680" s="197"/>
      <c r="P680" s="197"/>
      <c r="Q680" s="197"/>
      <c r="R680" s="195">
        <f>SUM(Q681:Q761)</f>
        <v>0</v>
      </c>
    </row>
    <row r="681" spans="1:196" s="17" customFormat="1" x14ac:dyDescent="0.3">
      <c r="A681" s="114" t="str">
        <f>IF(F681&lt;&gt;"",1+MAX($A$7:A680),"")</f>
        <v/>
      </c>
      <c r="B681" s="180"/>
      <c r="C681" s="136"/>
      <c r="D681" s="89"/>
      <c r="E681" s="90"/>
      <c r="F681" s="68"/>
      <c r="G681" s="65"/>
      <c r="H681" s="68"/>
      <c r="I681" s="69"/>
      <c r="J681" s="70"/>
      <c r="K681" s="71"/>
      <c r="L681" s="71"/>
      <c r="M681" s="71"/>
      <c r="N681" s="71"/>
      <c r="O681" s="71"/>
      <c r="P681" s="71"/>
      <c r="Q681" s="72"/>
      <c r="R681" s="73"/>
      <c r="S681" s="65"/>
      <c r="T681" s="65"/>
      <c r="U681" s="65"/>
      <c r="V681" s="65"/>
      <c r="W681" s="65"/>
      <c r="X681" s="65"/>
      <c r="Y681" s="65"/>
      <c r="Z681" s="65"/>
      <c r="AA681" s="65"/>
      <c r="AB681" s="65"/>
      <c r="AC681" s="65"/>
      <c r="AD681" s="65"/>
      <c r="AE681" s="65"/>
      <c r="AF681" s="65"/>
      <c r="AG681" s="65"/>
    </row>
    <row r="682" spans="1:196" s="17" customFormat="1" x14ac:dyDescent="0.25">
      <c r="A682" s="114" t="str">
        <f>IF(F682&lt;&gt;"",1+MAX($A$7:A953),"")</f>
        <v/>
      </c>
      <c r="B682" s="66"/>
      <c r="C682" s="136"/>
      <c r="D682" s="67" t="s">
        <v>165</v>
      </c>
      <c r="E682" s="133" t="s">
        <v>166</v>
      </c>
      <c r="F682" s="68"/>
      <c r="G682" s="65"/>
      <c r="H682" s="68"/>
      <c r="I682" s="69"/>
      <c r="J682" s="70"/>
      <c r="K682" s="71"/>
      <c r="L682" s="71"/>
      <c r="M682" s="71"/>
      <c r="N682" s="41"/>
      <c r="O682" s="71"/>
      <c r="P682" s="71"/>
      <c r="Q682" s="72"/>
      <c r="R682" s="73"/>
      <c r="S682" s="65"/>
      <c r="T682" s="65"/>
      <c r="U682" s="65"/>
      <c r="V682" s="65"/>
      <c r="W682" s="65"/>
      <c r="X682" s="65"/>
      <c r="Y682" s="65"/>
      <c r="Z682" s="65"/>
      <c r="AA682" s="65"/>
      <c r="AB682" s="65"/>
      <c r="AC682" s="65"/>
      <c r="AD682" s="65"/>
      <c r="AE682" s="65"/>
      <c r="AF682" s="65"/>
      <c r="AG682" s="65"/>
    </row>
    <row r="683" spans="1:196" s="17" customFormat="1" ht="30" x14ac:dyDescent="0.25">
      <c r="A683" s="114">
        <f>IF(F683&lt;&gt;"",1+MAX($A$7:A682),"")</f>
        <v>538</v>
      </c>
      <c r="B683" s="66" t="s">
        <v>382</v>
      </c>
      <c r="C683" s="136"/>
      <c r="D683" s="89"/>
      <c r="E683" s="98" t="s">
        <v>310</v>
      </c>
      <c r="F683" s="68">
        <v>1</v>
      </c>
      <c r="G683" s="65"/>
      <c r="H683" s="68" t="s">
        <v>35</v>
      </c>
      <c r="I683" s="69">
        <v>0</v>
      </c>
      <c r="J683" s="70">
        <f t="shared" ref="J683:J728" si="260">F683*(1+I683)</f>
        <v>1</v>
      </c>
      <c r="K683" s="71"/>
      <c r="L683" s="71">
        <f t="shared" ref="L683:L728" si="261">K683*J683</f>
        <v>0</v>
      </c>
      <c r="M683" s="71"/>
      <c r="N683" s="41">
        <f t="shared" ref="N683:N728" si="262">M683*J683</f>
        <v>0</v>
      </c>
      <c r="O683" s="71"/>
      <c r="P683" s="71">
        <f t="shared" ref="P683:P728" si="263">O683*J683</f>
        <v>0</v>
      </c>
      <c r="Q683" s="72">
        <f t="shared" ref="Q683:Q728" si="264">(K683+O683)*J683</f>
        <v>0</v>
      </c>
      <c r="R683" s="73"/>
      <c r="S683" s="65"/>
      <c r="T683" s="65"/>
      <c r="U683" s="65"/>
      <c r="V683" s="65"/>
      <c r="W683" s="65"/>
      <c r="X683" s="65"/>
      <c r="Y683" s="65"/>
      <c r="Z683" s="65"/>
      <c r="AA683" s="65"/>
      <c r="AB683" s="65"/>
      <c r="AC683" s="65"/>
      <c r="AD683" s="65"/>
      <c r="AE683" s="65"/>
      <c r="AF683" s="65"/>
      <c r="AG683" s="65"/>
    </row>
    <row r="684" spans="1:196" s="17" customFormat="1" x14ac:dyDescent="0.25">
      <c r="A684" s="114" t="str">
        <f>IF(F684&lt;&gt;"",1+MAX($A$7:A683),"")</f>
        <v/>
      </c>
      <c r="B684" s="66"/>
      <c r="C684" s="136"/>
      <c r="D684" s="67" t="s">
        <v>88</v>
      </c>
      <c r="E684" s="133" t="s">
        <v>89</v>
      </c>
      <c r="F684" s="68"/>
      <c r="G684" s="65"/>
      <c r="H684" s="68"/>
      <c r="I684" s="69"/>
      <c r="J684" s="70"/>
      <c r="K684" s="71"/>
      <c r="L684" s="71"/>
      <c r="M684" s="71"/>
      <c r="N684" s="41"/>
      <c r="O684" s="71"/>
      <c r="P684" s="71"/>
      <c r="Q684" s="72"/>
      <c r="R684" s="73"/>
      <c r="S684" s="65"/>
      <c r="T684" s="65"/>
      <c r="U684" s="65"/>
      <c r="V684" s="65"/>
      <c r="W684" s="65"/>
      <c r="X684" s="65"/>
      <c r="Y684" s="65"/>
      <c r="Z684" s="65"/>
      <c r="AA684" s="65"/>
      <c r="AB684" s="65"/>
      <c r="AC684" s="65"/>
      <c r="AD684" s="65"/>
      <c r="AE684" s="65"/>
      <c r="AF684" s="65"/>
      <c r="AG684" s="65"/>
    </row>
    <row r="685" spans="1:196" s="17" customFormat="1" x14ac:dyDescent="0.25">
      <c r="A685" s="114" t="str">
        <f>IF(F685&lt;&gt;"",1+MAX($A$7:A684),"")</f>
        <v/>
      </c>
      <c r="B685" s="66"/>
      <c r="C685" s="136"/>
      <c r="D685" s="89"/>
      <c r="E685" s="135" t="s">
        <v>327</v>
      </c>
      <c r="F685" s="68"/>
      <c r="G685" s="65"/>
      <c r="H685" s="68"/>
      <c r="I685" s="69"/>
      <c r="J685" s="70"/>
      <c r="K685" s="71"/>
      <c r="L685" s="71"/>
      <c r="M685" s="71"/>
      <c r="N685" s="41"/>
      <c r="O685" s="71"/>
      <c r="P685" s="71"/>
      <c r="Q685" s="72"/>
      <c r="R685" s="73"/>
      <c r="S685" s="65"/>
      <c r="T685" s="65"/>
      <c r="U685" s="65"/>
      <c r="V685" s="65"/>
      <c r="W685" s="65"/>
      <c r="X685" s="65"/>
      <c r="Y685" s="65"/>
      <c r="Z685" s="65"/>
      <c r="AA685" s="65"/>
      <c r="AB685" s="65"/>
      <c r="AC685" s="65"/>
      <c r="AD685" s="65"/>
      <c r="AE685" s="65"/>
      <c r="AF685" s="65"/>
      <c r="AG685" s="65"/>
    </row>
    <row r="686" spans="1:196" s="17" customFormat="1" x14ac:dyDescent="0.25">
      <c r="A686" s="114" t="str">
        <f>IF(F686&lt;&gt;"",1+MAX($A$7:A685),"")</f>
        <v/>
      </c>
      <c r="B686" s="66"/>
      <c r="C686" s="136"/>
      <c r="D686" s="89"/>
      <c r="E686" s="139" t="s">
        <v>202</v>
      </c>
      <c r="F686" s="68"/>
      <c r="G686" s="65"/>
      <c r="H686" s="68"/>
      <c r="I686" s="69"/>
      <c r="J686" s="70"/>
      <c r="K686" s="71"/>
      <c r="L686" s="71"/>
      <c r="M686" s="71"/>
      <c r="N686" s="41"/>
      <c r="O686" s="71"/>
      <c r="P686" s="71"/>
      <c r="Q686" s="72"/>
      <c r="R686" s="73"/>
      <c r="S686" s="65"/>
      <c r="T686" s="65"/>
      <c r="U686" s="65"/>
      <c r="V686" s="65"/>
      <c r="W686" s="65"/>
      <c r="X686" s="65"/>
      <c r="Y686" s="65"/>
      <c r="Z686" s="65"/>
      <c r="AA686" s="65"/>
      <c r="AB686" s="65"/>
      <c r="AC686" s="65"/>
      <c r="AD686" s="65"/>
      <c r="AE686" s="65"/>
      <c r="AF686" s="65"/>
      <c r="AG686" s="65"/>
    </row>
    <row r="687" spans="1:196" s="17" customFormat="1" x14ac:dyDescent="0.25">
      <c r="A687" s="114">
        <f>IF(F687&lt;&gt;"",1+MAX($A$7:A686),"")</f>
        <v>539</v>
      </c>
      <c r="B687" s="232" t="s">
        <v>392</v>
      </c>
      <c r="C687" s="229" t="s">
        <v>386</v>
      </c>
      <c r="D687" s="89"/>
      <c r="E687" s="98" t="s">
        <v>328</v>
      </c>
      <c r="F687" s="68">
        <v>4</v>
      </c>
      <c r="G687" s="65"/>
      <c r="H687" s="68" t="s">
        <v>35</v>
      </c>
      <c r="I687" s="69">
        <v>0</v>
      </c>
      <c r="J687" s="70">
        <f t="shared" si="260"/>
        <v>4</v>
      </c>
      <c r="K687" s="71"/>
      <c r="L687" s="71">
        <f t="shared" si="261"/>
        <v>0</v>
      </c>
      <c r="M687" s="71"/>
      <c r="N687" s="41">
        <f t="shared" si="262"/>
        <v>0</v>
      </c>
      <c r="O687" s="71"/>
      <c r="P687" s="71">
        <f t="shared" si="263"/>
        <v>0</v>
      </c>
      <c r="Q687" s="72">
        <f t="shared" si="264"/>
        <v>0</v>
      </c>
      <c r="R687" s="73"/>
      <c r="S687" s="65"/>
      <c r="T687" s="65"/>
      <c r="U687" s="65"/>
      <c r="V687" s="65"/>
      <c r="W687" s="65"/>
      <c r="X687" s="65"/>
      <c r="Y687" s="65"/>
      <c r="Z687" s="65"/>
      <c r="AA687" s="65"/>
      <c r="AB687" s="65"/>
      <c r="AC687" s="65"/>
      <c r="AD687" s="65"/>
      <c r="AE687" s="65"/>
      <c r="AF687" s="65"/>
      <c r="AG687" s="65"/>
    </row>
    <row r="688" spans="1:196" s="17" customFormat="1" x14ac:dyDescent="0.25">
      <c r="A688" s="114">
        <f>IF(F688&lt;&gt;"",1+MAX($A$7:A687),"")</f>
        <v>540</v>
      </c>
      <c r="B688" s="233"/>
      <c r="C688" s="230"/>
      <c r="D688" s="67"/>
      <c r="E688" s="98" t="s">
        <v>329</v>
      </c>
      <c r="F688" s="68">
        <v>38</v>
      </c>
      <c r="G688" s="65"/>
      <c r="H688" s="68" t="s">
        <v>35</v>
      </c>
      <c r="I688" s="69">
        <v>0</v>
      </c>
      <c r="J688" s="70">
        <f t="shared" si="260"/>
        <v>38</v>
      </c>
      <c r="K688" s="71"/>
      <c r="L688" s="71">
        <f t="shared" si="261"/>
        <v>0</v>
      </c>
      <c r="M688" s="71"/>
      <c r="N688" s="41">
        <f t="shared" si="262"/>
        <v>0</v>
      </c>
      <c r="O688" s="71"/>
      <c r="P688" s="71">
        <f t="shared" si="263"/>
        <v>0</v>
      </c>
      <c r="Q688" s="72">
        <f t="shared" si="264"/>
        <v>0</v>
      </c>
      <c r="R688" s="73"/>
      <c r="S688" s="65"/>
      <c r="T688" s="65"/>
      <c r="U688" s="65"/>
      <c r="V688" s="65"/>
      <c r="W688" s="65"/>
      <c r="X688" s="65"/>
      <c r="Y688" s="65"/>
      <c r="Z688" s="65"/>
      <c r="AA688" s="65"/>
      <c r="AB688" s="65"/>
      <c r="AC688" s="65"/>
      <c r="AD688" s="65"/>
      <c r="AE688" s="65"/>
      <c r="AF688" s="65"/>
      <c r="AG688" s="65"/>
    </row>
    <row r="689" spans="1:33" s="17" customFormat="1" x14ac:dyDescent="0.25">
      <c r="A689" s="114">
        <f>IF(F689&lt;&gt;"",1+MAX($A$7:A688),"")</f>
        <v>541</v>
      </c>
      <c r="B689" s="233"/>
      <c r="C689" s="230"/>
      <c r="D689" s="89"/>
      <c r="E689" s="98" t="s">
        <v>330</v>
      </c>
      <c r="F689" s="68">
        <v>11</v>
      </c>
      <c r="G689" s="65"/>
      <c r="H689" s="68" t="s">
        <v>35</v>
      </c>
      <c r="I689" s="69">
        <v>0</v>
      </c>
      <c r="J689" s="70">
        <f t="shared" si="260"/>
        <v>11</v>
      </c>
      <c r="K689" s="71"/>
      <c r="L689" s="71">
        <f t="shared" si="261"/>
        <v>0</v>
      </c>
      <c r="M689" s="71"/>
      <c r="N689" s="41">
        <f t="shared" si="262"/>
        <v>0</v>
      </c>
      <c r="O689" s="71"/>
      <c r="P689" s="71">
        <f t="shared" si="263"/>
        <v>0</v>
      </c>
      <c r="Q689" s="72">
        <f t="shared" si="264"/>
        <v>0</v>
      </c>
      <c r="R689" s="73"/>
      <c r="S689" s="65"/>
      <c r="T689" s="65"/>
      <c r="U689" s="65"/>
      <c r="V689" s="65"/>
      <c r="W689" s="65"/>
      <c r="X689" s="65"/>
      <c r="Y689" s="65"/>
      <c r="Z689" s="65"/>
      <c r="AA689" s="65"/>
      <c r="AB689" s="65"/>
      <c r="AC689" s="65"/>
      <c r="AD689" s="65"/>
      <c r="AE689" s="65"/>
      <c r="AF689" s="65"/>
      <c r="AG689" s="65"/>
    </row>
    <row r="690" spans="1:33" s="17" customFormat="1" x14ac:dyDescent="0.25">
      <c r="A690" s="114">
        <f>IF(F690&lt;&gt;"",1+MAX($A$7:A689),"")</f>
        <v>542</v>
      </c>
      <c r="B690" s="233"/>
      <c r="C690" s="230"/>
      <c r="D690" s="89"/>
      <c r="E690" s="98" t="s">
        <v>331</v>
      </c>
      <c r="F690" s="68">
        <v>14</v>
      </c>
      <c r="G690" s="65"/>
      <c r="H690" s="68" t="s">
        <v>35</v>
      </c>
      <c r="I690" s="69">
        <v>0</v>
      </c>
      <c r="J690" s="70">
        <f t="shared" si="260"/>
        <v>14</v>
      </c>
      <c r="K690" s="71"/>
      <c r="L690" s="71">
        <f t="shared" si="261"/>
        <v>0</v>
      </c>
      <c r="M690" s="71"/>
      <c r="N690" s="41">
        <f t="shared" si="262"/>
        <v>0</v>
      </c>
      <c r="O690" s="71"/>
      <c r="P690" s="71">
        <f t="shared" si="263"/>
        <v>0</v>
      </c>
      <c r="Q690" s="72">
        <f t="shared" si="264"/>
        <v>0</v>
      </c>
      <c r="R690" s="73"/>
      <c r="S690" s="65"/>
      <c r="T690" s="65"/>
      <c r="U690" s="65"/>
      <c r="V690" s="65"/>
      <c r="W690" s="65"/>
      <c r="X690" s="65"/>
      <c r="Y690" s="65"/>
      <c r="Z690" s="65"/>
      <c r="AA690" s="65"/>
      <c r="AB690" s="65"/>
      <c r="AC690" s="65"/>
      <c r="AD690" s="65"/>
      <c r="AE690" s="65"/>
      <c r="AF690" s="65"/>
      <c r="AG690" s="65"/>
    </row>
    <row r="691" spans="1:33" s="17" customFormat="1" x14ac:dyDescent="0.25">
      <c r="A691" s="114">
        <f>IF(F691&lt;&gt;"",1+MAX($A$7:A690),"")</f>
        <v>543</v>
      </c>
      <c r="B691" s="233"/>
      <c r="C691" s="230"/>
      <c r="D691" s="89"/>
      <c r="E691" s="98" t="s">
        <v>332</v>
      </c>
      <c r="F691" s="68">
        <v>1</v>
      </c>
      <c r="G691" s="65"/>
      <c r="H691" s="68" t="s">
        <v>35</v>
      </c>
      <c r="I691" s="69">
        <v>0</v>
      </c>
      <c r="J691" s="70">
        <f t="shared" si="260"/>
        <v>1</v>
      </c>
      <c r="K691" s="71"/>
      <c r="L691" s="71">
        <f t="shared" si="261"/>
        <v>0</v>
      </c>
      <c r="M691" s="71"/>
      <c r="N691" s="41">
        <f t="shared" si="262"/>
        <v>0</v>
      </c>
      <c r="O691" s="71"/>
      <c r="P691" s="71">
        <f t="shared" si="263"/>
        <v>0</v>
      </c>
      <c r="Q691" s="72">
        <f t="shared" si="264"/>
        <v>0</v>
      </c>
      <c r="R691" s="73"/>
      <c r="S691" s="65"/>
      <c r="T691" s="65"/>
      <c r="U691" s="65"/>
      <c r="V691" s="65"/>
      <c r="W691" s="65"/>
      <c r="X691" s="65"/>
      <c r="Y691" s="65"/>
      <c r="Z691" s="65"/>
      <c r="AA691" s="65"/>
      <c r="AB691" s="65"/>
      <c r="AC691" s="65"/>
      <c r="AD691" s="65"/>
      <c r="AE691" s="65"/>
      <c r="AF691" s="65"/>
      <c r="AG691" s="65"/>
    </row>
    <row r="692" spans="1:33" s="17" customFormat="1" x14ac:dyDescent="0.25">
      <c r="A692" s="114">
        <f>IF(F692&lt;&gt;"",1+MAX($A$7:A691),"")</f>
        <v>544</v>
      </c>
      <c r="B692" s="233"/>
      <c r="C692" s="230"/>
      <c r="D692" s="89"/>
      <c r="E692" s="98" t="s">
        <v>333</v>
      </c>
      <c r="F692" s="68">
        <v>8</v>
      </c>
      <c r="G692" s="65"/>
      <c r="H692" s="68" t="s">
        <v>35</v>
      </c>
      <c r="I692" s="69">
        <v>0</v>
      </c>
      <c r="J692" s="70">
        <f t="shared" si="260"/>
        <v>8</v>
      </c>
      <c r="K692" s="71"/>
      <c r="L692" s="71">
        <f t="shared" si="261"/>
        <v>0</v>
      </c>
      <c r="M692" s="71"/>
      <c r="N692" s="41">
        <f t="shared" si="262"/>
        <v>0</v>
      </c>
      <c r="O692" s="71"/>
      <c r="P692" s="71">
        <f t="shared" si="263"/>
        <v>0</v>
      </c>
      <c r="Q692" s="72">
        <f t="shared" si="264"/>
        <v>0</v>
      </c>
      <c r="R692" s="73"/>
      <c r="S692" s="65"/>
      <c r="T692" s="65"/>
      <c r="U692" s="65"/>
      <c r="V692" s="65"/>
      <c r="W692" s="65"/>
      <c r="X692" s="65"/>
      <c r="Y692" s="65"/>
      <c r="Z692" s="65"/>
      <c r="AA692" s="65"/>
      <c r="AB692" s="65"/>
      <c r="AC692" s="65"/>
      <c r="AD692" s="65"/>
      <c r="AE692" s="65"/>
      <c r="AF692" s="65"/>
      <c r="AG692" s="65"/>
    </row>
    <row r="693" spans="1:33" s="17" customFormat="1" x14ac:dyDescent="0.25">
      <c r="A693" s="114">
        <f>IF(F693&lt;&gt;"",1+MAX($A$7:A692),"")</f>
        <v>545</v>
      </c>
      <c r="B693" s="233"/>
      <c r="C693" s="230"/>
      <c r="D693" s="67"/>
      <c r="E693" s="98" t="s">
        <v>235</v>
      </c>
      <c r="F693" s="68">
        <v>4</v>
      </c>
      <c r="G693" s="65"/>
      <c r="H693" s="68" t="s">
        <v>35</v>
      </c>
      <c r="I693" s="69">
        <v>0</v>
      </c>
      <c r="J693" s="70">
        <f t="shared" si="260"/>
        <v>4</v>
      </c>
      <c r="K693" s="71"/>
      <c r="L693" s="71">
        <f t="shared" si="261"/>
        <v>0</v>
      </c>
      <c r="M693" s="71"/>
      <c r="N693" s="41">
        <f t="shared" si="262"/>
        <v>0</v>
      </c>
      <c r="O693" s="71"/>
      <c r="P693" s="71">
        <f t="shared" si="263"/>
        <v>0</v>
      </c>
      <c r="Q693" s="72">
        <f t="shared" si="264"/>
        <v>0</v>
      </c>
      <c r="R693" s="73"/>
      <c r="S693" s="65"/>
      <c r="T693" s="65"/>
      <c r="U693" s="65"/>
      <c r="V693" s="65"/>
      <c r="W693" s="65"/>
      <c r="X693" s="65"/>
      <c r="Y693" s="65"/>
      <c r="Z693" s="65"/>
      <c r="AA693" s="65"/>
      <c r="AB693" s="65"/>
      <c r="AC693" s="65"/>
      <c r="AD693" s="65"/>
      <c r="AE693" s="65"/>
      <c r="AF693" s="65"/>
      <c r="AG693" s="65"/>
    </row>
    <row r="694" spans="1:33" s="17" customFormat="1" x14ac:dyDescent="0.25">
      <c r="A694" s="114">
        <f>IF(F694&lt;&gt;"",1+MAX($A$7:A693),"")</f>
        <v>546</v>
      </c>
      <c r="B694" s="233"/>
      <c r="C694" s="230"/>
      <c r="D694" s="89"/>
      <c r="E694" s="98" t="s">
        <v>334</v>
      </c>
      <c r="F694" s="68">
        <v>1</v>
      </c>
      <c r="G694" s="65"/>
      <c r="H694" s="68" t="s">
        <v>35</v>
      </c>
      <c r="I694" s="69">
        <v>0</v>
      </c>
      <c r="J694" s="70">
        <f t="shared" si="260"/>
        <v>1</v>
      </c>
      <c r="K694" s="71"/>
      <c r="L694" s="71">
        <f t="shared" si="261"/>
        <v>0</v>
      </c>
      <c r="M694" s="71"/>
      <c r="N694" s="41">
        <f t="shared" si="262"/>
        <v>0</v>
      </c>
      <c r="O694" s="71"/>
      <c r="P694" s="71">
        <f t="shared" si="263"/>
        <v>0</v>
      </c>
      <c r="Q694" s="72">
        <f t="shared" si="264"/>
        <v>0</v>
      </c>
      <c r="R694" s="73"/>
      <c r="S694" s="65"/>
      <c r="T694" s="65"/>
      <c r="U694" s="65"/>
      <c r="V694" s="65"/>
      <c r="W694" s="65"/>
      <c r="X694" s="65"/>
      <c r="Y694" s="65"/>
      <c r="Z694" s="65"/>
      <c r="AA694" s="65"/>
      <c r="AB694" s="65"/>
      <c r="AC694" s="65"/>
      <c r="AD694" s="65"/>
      <c r="AE694" s="65"/>
      <c r="AF694" s="65"/>
      <c r="AG694" s="65"/>
    </row>
    <row r="695" spans="1:33" s="17" customFormat="1" x14ac:dyDescent="0.25">
      <c r="A695" s="114">
        <f>IF(F695&lt;&gt;"",1+MAX($A$7:A694),"")</f>
        <v>547</v>
      </c>
      <c r="B695" s="233"/>
      <c r="C695" s="230"/>
      <c r="D695" s="89"/>
      <c r="E695" s="98" t="s">
        <v>335</v>
      </c>
      <c r="F695" s="68">
        <v>1</v>
      </c>
      <c r="G695" s="65"/>
      <c r="H695" s="68" t="s">
        <v>35</v>
      </c>
      <c r="I695" s="69">
        <v>0</v>
      </c>
      <c r="J695" s="70">
        <f t="shared" si="260"/>
        <v>1</v>
      </c>
      <c r="K695" s="71"/>
      <c r="L695" s="71">
        <f t="shared" si="261"/>
        <v>0</v>
      </c>
      <c r="M695" s="71"/>
      <c r="N695" s="41">
        <f t="shared" si="262"/>
        <v>0</v>
      </c>
      <c r="O695" s="71"/>
      <c r="P695" s="71">
        <f t="shared" si="263"/>
        <v>0</v>
      </c>
      <c r="Q695" s="72">
        <f t="shared" si="264"/>
        <v>0</v>
      </c>
      <c r="R695" s="73"/>
      <c r="S695" s="65"/>
      <c r="T695" s="65"/>
      <c r="U695" s="65"/>
      <c r="V695" s="65"/>
      <c r="W695" s="65"/>
      <c r="X695" s="65"/>
      <c r="Y695" s="65"/>
      <c r="Z695" s="65"/>
      <c r="AA695" s="65"/>
      <c r="AB695" s="65"/>
      <c r="AC695" s="65"/>
      <c r="AD695" s="65"/>
      <c r="AE695" s="65"/>
      <c r="AF695" s="65"/>
      <c r="AG695" s="65"/>
    </row>
    <row r="696" spans="1:33" s="17" customFormat="1" x14ac:dyDescent="0.25">
      <c r="A696" s="114">
        <f>IF(F696&lt;&gt;"",1+MAX($A$7:A695),"")</f>
        <v>548</v>
      </c>
      <c r="B696" s="233"/>
      <c r="C696" s="230"/>
      <c r="D696" s="89"/>
      <c r="E696" s="98" t="s">
        <v>336</v>
      </c>
      <c r="F696" s="68">
        <v>4</v>
      </c>
      <c r="G696" s="65"/>
      <c r="H696" s="68" t="s">
        <v>35</v>
      </c>
      <c r="I696" s="69">
        <v>0</v>
      </c>
      <c r="J696" s="70">
        <f t="shared" si="260"/>
        <v>4</v>
      </c>
      <c r="K696" s="71"/>
      <c r="L696" s="71">
        <f t="shared" si="261"/>
        <v>0</v>
      </c>
      <c r="M696" s="71"/>
      <c r="N696" s="41">
        <f t="shared" si="262"/>
        <v>0</v>
      </c>
      <c r="O696" s="71"/>
      <c r="P696" s="71">
        <f t="shared" si="263"/>
        <v>0</v>
      </c>
      <c r="Q696" s="72">
        <f t="shared" si="264"/>
        <v>0</v>
      </c>
      <c r="R696" s="73"/>
      <c r="S696" s="65"/>
      <c r="T696" s="65"/>
      <c r="U696" s="65"/>
      <c r="V696" s="65"/>
      <c r="W696" s="65"/>
      <c r="X696" s="65"/>
      <c r="Y696" s="65"/>
      <c r="Z696" s="65"/>
      <c r="AA696" s="65"/>
      <c r="AB696" s="65"/>
      <c r="AC696" s="65"/>
      <c r="AD696" s="65"/>
      <c r="AE696" s="65"/>
      <c r="AF696" s="65"/>
      <c r="AG696" s="65"/>
    </row>
    <row r="697" spans="1:33" s="17" customFormat="1" ht="30.6" x14ac:dyDescent="0.25">
      <c r="A697" s="114">
        <f>IF(F697&lt;&gt;"",1+MAX($A$7:A696),"")</f>
        <v>549</v>
      </c>
      <c r="B697" s="233"/>
      <c r="C697" s="230"/>
      <c r="D697" s="89"/>
      <c r="E697" s="98" t="s">
        <v>337</v>
      </c>
      <c r="F697" s="68">
        <v>1</v>
      </c>
      <c r="G697" s="65"/>
      <c r="H697" s="68" t="s">
        <v>35</v>
      </c>
      <c r="I697" s="69">
        <v>0</v>
      </c>
      <c r="J697" s="70">
        <f t="shared" si="260"/>
        <v>1</v>
      </c>
      <c r="K697" s="71"/>
      <c r="L697" s="71">
        <f t="shared" si="261"/>
        <v>0</v>
      </c>
      <c r="M697" s="71"/>
      <c r="N697" s="41">
        <f t="shared" si="262"/>
        <v>0</v>
      </c>
      <c r="O697" s="71"/>
      <c r="P697" s="71">
        <f t="shared" si="263"/>
        <v>0</v>
      </c>
      <c r="Q697" s="72">
        <f t="shared" si="264"/>
        <v>0</v>
      </c>
      <c r="R697" s="73"/>
      <c r="S697" s="65"/>
      <c r="T697" s="65"/>
      <c r="U697" s="65"/>
      <c r="V697" s="65"/>
      <c r="W697" s="65"/>
      <c r="X697" s="65"/>
      <c r="Y697" s="65"/>
      <c r="Z697" s="65"/>
      <c r="AA697" s="65"/>
      <c r="AB697" s="65"/>
      <c r="AC697" s="65"/>
      <c r="AD697" s="65"/>
      <c r="AE697" s="65"/>
      <c r="AF697" s="65"/>
      <c r="AG697" s="65"/>
    </row>
    <row r="698" spans="1:33" s="17" customFormat="1" ht="30.6" x14ac:dyDescent="0.25">
      <c r="A698" s="114">
        <f>IF(F698&lt;&gt;"",1+MAX($A$7:A697),"")</f>
        <v>550</v>
      </c>
      <c r="B698" s="233"/>
      <c r="C698" s="230"/>
      <c r="D698" s="67"/>
      <c r="E698" s="98" t="s">
        <v>338</v>
      </c>
      <c r="F698" s="68">
        <v>1</v>
      </c>
      <c r="G698" s="65"/>
      <c r="H698" s="68" t="s">
        <v>35</v>
      </c>
      <c r="I698" s="69">
        <v>0</v>
      </c>
      <c r="J698" s="70">
        <f t="shared" si="260"/>
        <v>1</v>
      </c>
      <c r="K698" s="71"/>
      <c r="L698" s="71">
        <f t="shared" si="261"/>
        <v>0</v>
      </c>
      <c r="M698" s="71"/>
      <c r="N698" s="41">
        <f t="shared" si="262"/>
        <v>0</v>
      </c>
      <c r="O698" s="71"/>
      <c r="P698" s="71">
        <f t="shared" si="263"/>
        <v>0</v>
      </c>
      <c r="Q698" s="72">
        <f t="shared" si="264"/>
        <v>0</v>
      </c>
      <c r="R698" s="73"/>
      <c r="S698" s="65"/>
      <c r="T698" s="65"/>
      <c r="U698" s="65"/>
      <c r="V698" s="65"/>
      <c r="W698" s="65"/>
      <c r="X698" s="65"/>
      <c r="Y698" s="65"/>
      <c r="Z698" s="65"/>
      <c r="AA698" s="65"/>
      <c r="AB698" s="65"/>
      <c r="AC698" s="65"/>
      <c r="AD698" s="65"/>
      <c r="AE698" s="65"/>
      <c r="AF698" s="65"/>
      <c r="AG698" s="65"/>
    </row>
    <row r="699" spans="1:33" s="17" customFormat="1" ht="30.6" x14ac:dyDescent="0.25">
      <c r="A699" s="114">
        <f>IF(F699&lt;&gt;"",1+MAX($A$7:A698),"")</f>
        <v>551</v>
      </c>
      <c r="B699" s="233"/>
      <c r="C699" s="230"/>
      <c r="D699" s="89"/>
      <c r="E699" s="98" t="s">
        <v>339</v>
      </c>
      <c r="F699" s="68">
        <v>1</v>
      </c>
      <c r="G699" s="65"/>
      <c r="H699" s="68" t="s">
        <v>35</v>
      </c>
      <c r="I699" s="69">
        <v>0</v>
      </c>
      <c r="J699" s="70">
        <f t="shared" si="260"/>
        <v>1</v>
      </c>
      <c r="K699" s="71"/>
      <c r="L699" s="71">
        <f t="shared" si="261"/>
        <v>0</v>
      </c>
      <c r="M699" s="71"/>
      <c r="N699" s="41">
        <f t="shared" si="262"/>
        <v>0</v>
      </c>
      <c r="O699" s="71"/>
      <c r="P699" s="71">
        <f t="shared" si="263"/>
        <v>0</v>
      </c>
      <c r="Q699" s="72">
        <f t="shared" si="264"/>
        <v>0</v>
      </c>
      <c r="R699" s="73"/>
      <c r="S699" s="65"/>
      <c r="T699" s="65"/>
      <c r="U699" s="65"/>
      <c r="V699" s="65"/>
      <c r="W699" s="65"/>
      <c r="X699" s="65"/>
      <c r="Y699" s="65"/>
      <c r="Z699" s="65"/>
      <c r="AA699" s="65"/>
      <c r="AB699" s="65"/>
      <c r="AC699" s="65"/>
      <c r="AD699" s="65"/>
      <c r="AE699" s="65"/>
      <c r="AF699" s="65"/>
      <c r="AG699" s="65"/>
    </row>
    <row r="700" spans="1:33" s="17" customFormat="1" ht="30.6" x14ac:dyDescent="0.25">
      <c r="A700" s="114">
        <f>IF(F700&lt;&gt;"",1+MAX($A$7:A699),"")</f>
        <v>552</v>
      </c>
      <c r="B700" s="233"/>
      <c r="C700" s="230"/>
      <c r="D700" s="89"/>
      <c r="E700" s="98" t="s">
        <v>340</v>
      </c>
      <c r="F700" s="68">
        <v>1</v>
      </c>
      <c r="G700" s="65"/>
      <c r="H700" s="68" t="s">
        <v>35</v>
      </c>
      <c r="I700" s="69">
        <v>0</v>
      </c>
      <c r="J700" s="70">
        <f t="shared" si="260"/>
        <v>1</v>
      </c>
      <c r="K700" s="71"/>
      <c r="L700" s="71">
        <f t="shared" si="261"/>
        <v>0</v>
      </c>
      <c r="M700" s="71"/>
      <c r="N700" s="41">
        <f t="shared" si="262"/>
        <v>0</v>
      </c>
      <c r="O700" s="71"/>
      <c r="P700" s="71">
        <f t="shared" si="263"/>
        <v>0</v>
      </c>
      <c r="Q700" s="72">
        <f t="shared" si="264"/>
        <v>0</v>
      </c>
      <c r="R700" s="73"/>
      <c r="S700" s="65"/>
      <c r="T700" s="65"/>
      <c r="U700" s="65"/>
      <c r="V700" s="65"/>
      <c r="W700" s="65"/>
      <c r="X700" s="65"/>
      <c r="Y700" s="65"/>
      <c r="Z700" s="65"/>
      <c r="AA700" s="65"/>
      <c r="AB700" s="65"/>
      <c r="AC700" s="65"/>
      <c r="AD700" s="65"/>
      <c r="AE700" s="65"/>
      <c r="AF700" s="65"/>
      <c r="AG700" s="65"/>
    </row>
    <row r="701" spans="1:33" s="17" customFormat="1" ht="30.6" x14ac:dyDescent="0.25">
      <c r="A701" s="114">
        <f>IF(F701&lt;&gt;"",1+MAX($A$7:A700),"")</f>
        <v>553</v>
      </c>
      <c r="B701" s="233"/>
      <c r="C701" s="230"/>
      <c r="D701" s="89"/>
      <c r="E701" s="98" t="s">
        <v>341</v>
      </c>
      <c r="F701" s="68">
        <v>1</v>
      </c>
      <c r="G701" s="65"/>
      <c r="H701" s="68" t="s">
        <v>35</v>
      </c>
      <c r="I701" s="69">
        <v>0</v>
      </c>
      <c r="J701" s="70">
        <f t="shared" si="260"/>
        <v>1</v>
      </c>
      <c r="K701" s="71"/>
      <c r="L701" s="71">
        <f t="shared" si="261"/>
        <v>0</v>
      </c>
      <c r="M701" s="71"/>
      <c r="N701" s="41">
        <f t="shared" si="262"/>
        <v>0</v>
      </c>
      <c r="O701" s="71"/>
      <c r="P701" s="71">
        <f t="shared" si="263"/>
        <v>0</v>
      </c>
      <c r="Q701" s="72">
        <f t="shared" si="264"/>
        <v>0</v>
      </c>
      <c r="R701" s="73"/>
      <c r="S701" s="65"/>
      <c r="T701" s="65"/>
      <c r="U701" s="65"/>
      <c r="V701" s="65"/>
      <c r="W701" s="65"/>
      <c r="X701" s="65"/>
      <c r="Y701" s="65"/>
      <c r="Z701" s="65"/>
      <c r="AA701" s="65"/>
      <c r="AB701" s="65"/>
      <c r="AC701" s="65"/>
      <c r="AD701" s="65"/>
      <c r="AE701" s="65"/>
      <c r="AF701" s="65"/>
      <c r="AG701" s="65"/>
    </row>
    <row r="702" spans="1:33" s="17" customFormat="1" ht="30" x14ac:dyDescent="0.25">
      <c r="A702" s="114">
        <f>IF(F702&lt;&gt;"",1+MAX($A$7:A701),"")</f>
        <v>554</v>
      </c>
      <c r="B702" s="233"/>
      <c r="C702" s="230"/>
      <c r="D702" s="89"/>
      <c r="E702" s="98" t="s">
        <v>342</v>
      </c>
      <c r="F702" s="68">
        <v>1</v>
      </c>
      <c r="G702" s="65"/>
      <c r="H702" s="68" t="s">
        <v>35</v>
      </c>
      <c r="I702" s="69">
        <v>0</v>
      </c>
      <c r="J702" s="70">
        <f t="shared" si="260"/>
        <v>1</v>
      </c>
      <c r="K702" s="71"/>
      <c r="L702" s="71">
        <f t="shared" si="261"/>
        <v>0</v>
      </c>
      <c r="M702" s="71"/>
      <c r="N702" s="41">
        <f t="shared" si="262"/>
        <v>0</v>
      </c>
      <c r="O702" s="71"/>
      <c r="P702" s="71">
        <f t="shared" si="263"/>
        <v>0</v>
      </c>
      <c r="Q702" s="72">
        <f t="shared" si="264"/>
        <v>0</v>
      </c>
      <c r="R702" s="73"/>
      <c r="S702" s="65"/>
      <c r="T702" s="65"/>
      <c r="U702" s="65"/>
      <c r="V702" s="65"/>
      <c r="W702" s="65"/>
      <c r="X702" s="65"/>
      <c r="Y702" s="65"/>
      <c r="Z702" s="65"/>
      <c r="AA702" s="65"/>
      <c r="AB702" s="65"/>
      <c r="AC702" s="65"/>
      <c r="AD702" s="65"/>
      <c r="AE702" s="65"/>
      <c r="AF702" s="65"/>
      <c r="AG702" s="65"/>
    </row>
    <row r="703" spans="1:33" s="17" customFormat="1" x14ac:dyDescent="0.25">
      <c r="A703" s="114">
        <f>IF(F703&lt;&gt;"",1+MAX($A$7:A702),"")</f>
        <v>555</v>
      </c>
      <c r="B703" s="233"/>
      <c r="C703" s="230"/>
      <c r="D703" s="67"/>
      <c r="E703" s="98" t="s">
        <v>343</v>
      </c>
      <c r="F703" s="68">
        <v>4</v>
      </c>
      <c r="G703" s="65"/>
      <c r="H703" s="68" t="s">
        <v>35</v>
      </c>
      <c r="I703" s="69">
        <v>0</v>
      </c>
      <c r="J703" s="70">
        <f t="shared" si="260"/>
        <v>4</v>
      </c>
      <c r="K703" s="71"/>
      <c r="L703" s="71">
        <f t="shared" si="261"/>
        <v>0</v>
      </c>
      <c r="M703" s="71"/>
      <c r="N703" s="41">
        <f t="shared" si="262"/>
        <v>0</v>
      </c>
      <c r="O703" s="71"/>
      <c r="P703" s="71">
        <f t="shared" si="263"/>
        <v>0</v>
      </c>
      <c r="Q703" s="72">
        <f t="shared" si="264"/>
        <v>0</v>
      </c>
      <c r="R703" s="73"/>
      <c r="S703" s="65"/>
      <c r="T703" s="65"/>
      <c r="U703" s="65"/>
      <c r="V703" s="65"/>
      <c r="W703" s="65"/>
      <c r="X703" s="65"/>
      <c r="Y703" s="65"/>
      <c r="Z703" s="65"/>
      <c r="AA703" s="65"/>
      <c r="AB703" s="65"/>
      <c r="AC703" s="65"/>
      <c r="AD703" s="65"/>
      <c r="AE703" s="65"/>
      <c r="AF703" s="65"/>
      <c r="AG703" s="65"/>
    </row>
    <row r="704" spans="1:33" s="17" customFormat="1" x14ac:dyDescent="0.25">
      <c r="A704" s="114">
        <f>IF(F704&lt;&gt;"",1+MAX($A$7:A703),"")</f>
        <v>556</v>
      </c>
      <c r="B704" s="233"/>
      <c r="C704" s="230"/>
      <c r="D704" s="89"/>
      <c r="E704" s="98" t="s">
        <v>344</v>
      </c>
      <c r="F704" s="68">
        <v>1</v>
      </c>
      <c r="G704" s="65"/>
      <c r="H704" s="68" t="s">
        <v>35</v>
      </c>
      <c r="I704" s="69">
        <v>0</v>
      </c>
      <c r="J704" s="70">
        <f t="shared" si="260"/>
        <v>1</v>
      </c>
      <c r="K704" s="71"/>
      <c r="L704" s="71">
        <f t="shared" si="261"/>
        <v>0</v>
      </c>
      <c r="M704" s="71"/>
      <c r="N704" s="41">
        <f t="shared" si="262"/>
        <v>0</v>
      </c>
      <c r="O704" s="71"/>
      <c r="P704" s="71">
        <f t="shared" si="263"/>
        <v>0</v>
      </c>
      <c r="Q704" s="72">
        <f t="shared" si="264"/>
        <v>0</v>
      </c>
      <c r="R704" s="73"/>
      <c r="S704" s="65"/>
      <c r="T704" s="65"/>
      <c r="U704" s="65"/>
      <c r="V704" s="65"/>
      <c r="W704" s="65"/>
      <c r="X704" s="65"/>
      <c r="Y704" s="65"/>
      <c r="Z704" s="65"/>
      <c r="AA704" s="65"/>
      <c r="AB704" s="65"/>
      <c r="AC704" s="65"/>
      <c r="AD704" s="65"/>
      <c r="AE704" s="65"/>
      <c r="AF704" s="65"/>
      <c r="AG704" s="65"/>
    </row>
    <row r="705" spans="1:33" s="17" customFormat="1" x14ac:dyDescent="0.25">
      <c r="A705" s="114">
        <f>IF(F705&lt;&gt;"",1+MAX($A$7:A704),"")</f>
        <v>557</v>
      </c>
      <c r="B705" s="233"/>
      <c r="C705" s="230"/>
      <c r="D705" s="89"/>
      <c r="E705" s="98" t="s">
        <v>345</v>
      </c>
      <c r="F705" s="68">
        <v>1</v>
      </c>
      <c r="G705" s="65"/>
      <c r="H705" s="68" t="s">
        <v>35</v>
      </c>
      <c r="I705" s="69">
        <v>0</v>
      </c>
      <c r="J705" s="70">
        <f t="shared" si="260"/>
        <v>1</v>
      </c>
      <c r="K705" s="71"/>
      <c r="L705" s="71">
        <f t="shared" si="261"/>
        <v>0</v>
      </c>
      <c r="M705" s="71"/>
      <c r="N705" s="41">
        <f t="shared" si="262"/>
        <v>0</v>
      </c>
      <c r="O705" s="71"/>
      <c r="P705" s="71">
        <f t="shared" si="263"/>
        <v>0</v>
      </c>
      <c r="Q705" s="72">
        <f t="shared" si="264"/>
        <v>0</v>
      </c>
      <c r="R705" s="73"/>
      <c r="S705" s="65"/>
      <c r="T705" s="65"/>
      <c r="U705" s="65"/>
      <c r="V705" s="65"/>
      <c r="W705" s="65"/>
      <c r="X705" s="65"/>
      <c r="Y705" s="65"/>
      <c r="Z705" s="65"/>
      <c r="AA705" s="65"/>
      <c r="AB705" s="65"/>
      <c r="AC705" s="65"/>
      <c r="AD705" s="65"/>
      <c r="AE705" s="65"/>
      <c r="AF705" s="65"/>
      <c r="AG705" s="65"/>
    </row>
    <row r="706" spans="1:33" s="17" customFormat="1" x14ac:dyDescent="0.25">
      <c r="A706" s="114">
        <f>IF(F706&lt;&gt;"",1+MAX($A$7:A705),"")</f>
        <v>558</v>
      </c>
      <c r="B706" s="233"/>
      <c r="C706" s="230"/>
      <c r="D706" s="89"/>
      <c r="E706" s="98" t="s">
        <v>376</v>
      </c>
      <c r="F706" s="68">
        <v>1</v>
      </c>
      <c r="G706" s="65"/>
      <c r="H706" s="68" t="s">
        <v>35</v>
      </c>
      <c r="I706" s="69">
        <v>0</v>
      </c>
      <c r="J706" s="70">
        <f t="shared" si="260"/>
        <v>1</v>
      </c>
      <c r="K706" s="71"/>
      <c r="L706" s="71">
        <f t="shared" si="261"/>
        <v>0</v>
      </c>
      <c r="M706" s="71"/>
      <c r="N706" s="41">
        <f t="shared" si="262"/>
        <v>0</v>
      </c>
      <c r="O706" s="71"/>
      <c r="P706" s="71">
        <f t="shared" si="263"/>
        <v>0</v>
      </c>
      <c r="Q706" s="72">
        <f t="shared" si="264"/>
        <v>0</v>
      </c>
      <c r="R706" s="73"/>
      <c r="S706" s="65"/>
      <c r="T706" s="65"/>
      <c r="U706" s="65"/>
      <c r="V706" s="65"/>
      <c r="W706" s="65"/>
      <c r="X706" s="65"/>
      <c r="Y706" s="65"/>
      <c r="Z706" s="65"/>
      <c r="AA706" s="65"/>
      <c r="AB706" s="65"/>
      <c r="AC706" s="65"/>
      <c r="AD706" s="65"/>
      <c r="AE706" s="65"/>
      <c r="AF706" s="65"/>
      <c r="AG706" s="65"/>
    </row>
    <row r="707" spans="1:33" s="17" customFormat="1" ht="31.5" customHeight="1" x14ac:dyDescent="0.25">
      <c r="A707" s="114">
        <f>IF(F707&lt;&gt;"",1+MAX($A$7:A706),"")</f>
        <v>559</v>
      </c>
      <c r="B707" s="233"/>
      <c r="C707" s="230"/>
      <c r="D707" s="89"/>
      <c r="E707" s="98" t="s">
        <v>377</v>
      </c>
      <c r="F707" s="68">
        <v>1</v>
      </c>
      <c r="G707" s="65"/>
      <c r="H707" s="68" t="s">
        <v>35</v>
      </c>
      <c r="I707" s="69">
        <v>0</v>
      </c>
      <c r="J707" s="70">
        <f t="shared" si="260"/>
        <v>1</v>
      </c>
      <c r="K707" s="71"/>
      <c r="L707" s="71">
        <f t="shared" si="261"/>
        <v>0</v>
      </c>
      <c r="M707" s="71"/>
      <c r="N707" s="41">
        <f t="shared" si="262"/>
        <v>0</v>
      </c>
      <c r="O707" s="71"/>
      <c r="P707" s="71">
        <f t="shared" si="263"/>
        <v>0</v>
      </c>
      <c r="Q707" s="72">
        <f t="shared" si="264"/>
        <v>0</v>
      </c>
      <c r="R707" s="73"/>
      <c r="S707" s="65"/>
      <c r="T707" s="65"/>
      <c r="U707" s="65"/>
      <c r="V707" s="65"/>
      <c r="W707" s="65"/>
      <c r="X707" s="65"/>
      <c r="Y707" s="65"/>
      <c r="Z707" s="65"/>
      <c r="AA707" s="65"/>
      <c r="AB707" s="65"/>
      <c r="AC707" s="65"/>
      <c r="AD707" s="65"/>
      <c r="AE707" s="65"/>
      <c r="AF707" s="65"/>
      <c r="AG707" s="65"/>
    </row>
    <row r="708" spans="1:33" s="17" customFormat="1" ht="30" x14ac:dyDescent="0.25">
      <c r="A708" s="114">
        <f>IF(F708&lt;&gt;"",1+MAX($A$7:A707),"")</f>
        <v>560</v>
      </c>
      <c r="B708" s="234"/>
      <c r="C708" s="231"/>
      <c r="D708" s="89"/>
      <c r="E708" s="98" t="s">
        <v>378</v>
      </c>
      <c r="F708" s="68">
        <v>1</v>
      </c>
      <c r="G708" s="65"/>
      <c r="H708" s="68" t="s">
        <v>35</v>
      </c>
      <c r="I708" s="69">
        <v>0</v>
      </c>
      <c r="J708" s="70">
        <f t="shared" si="260"/>
        <v>1</v>
      </c>
      <c r="K708" s="71"/>
      <c r="L708" s="71">
        <f t="shared" si="261"/>
        <v>0</v>
      </c>
      <c r="M708" s="71"/>
      <c r="N708" s="41">
        <f t="shared" si="262"/>
        <v>0</v>
      </c>
      <c r="O708" s="71"/>
      <c r="P708" s="71">
        <f t="shared" si="263"/>
        <v>0</v>
      </c>
      <c r="Q708" s="72">
        <f t="shared" si="264"/>
        <v>0</v>
      </c>
      <c r="R708" s="73"/>
      <c r="S708" s="65"/>
      <c r="T708" s="65"/>
      <c r="U708" s="65"/>
      <c r="V708" s="65"/>
      <c r="W708" s="65"/>
      <c r="X708" s="65"/>
      <c r="Y708" s="65"/>
      <c r="Z708" s="65"/>
      <c r="AA708" s="65"/>
      <c r="AB708" s="65"/>
      <c r="AC708" s="65"/>
      <c r="AD708" s="65"/>
      <c r="AE708" s="65"/>
      <c r="AF708" s="65"/>
      <c r="AG708" s="65"/>
    </row>
    <row r="709" spans="1:33" s="17" customFormat="1" x14ac:dyDescent="0.25">
      <c r="A709" s="114" t="str">
        <f>IF(F709&lt;&gt;"",1+MAX($A$7:A708),"")</f>
        <v/>
      </c>
      <c r="B709" s="66"/>
      <c r="C709" s="136"/>
      <c r="D709" s="89"/>
      <c r="E709" s="135" t="s">
        <v>346</v>
      </c>
      <c r="F709" s="68"/>
      <c r="G709" s="65"/>
      <c r="H709" s="68"/>
      <c r="I709" s="69"/>
      <c r="J709" s="70"/>
      <c r="K709" s="71"/>
      <c r="L709" s="71"/>
      <c r="M709" s="71"/>
      <c r="N709" s="41"/>
      <c r="O709" s="71"/>
      <c r="P709" s="71"/>
      <c r="Q709" s="72"/>
      <c r="R709" s="73"/>
      <c r="S709" s="65"/>
      <c r="T709" s="65"/>
      <c r="U709" s="65"/>
      <c r="V709" s="65"/>
      <c r="W709" s="65"/>
      <c r="X709" s="65"/>
      <c r="Y709" s="65"/>
      <c r="Z709" s="65"/>
      <c r="AA709" s="65"/>
      <c r="AB709" s="65"/>
      <c r="AC709" s="65"/>
      <c r="AD709" s="65"/>
      <c r="AE709" s="65"/>
      <c r="AF709" s="65"/>
      <c r="AG709" s="65"/>
    </row>
    <row r="710" spans="1:33" s="17" customFormat="1" x14ac:dyDescent="0.25">
      <c r="A710" s="114" t="str">
        <f>IF(F710&lt;&gt;"",1+MAX($A$7:A709),"")</f>
        <v/>
      </c>
      <c r="B710" s="66"/>
      <c r="C710" s="136"/>
      <c r="D710" s="89"/>
      <c r="E710" s="139" t="s">
        <v>202</v>
      </c>
      <c r="F710" s="68"/>
      <c r="G710" s="65"/>
      <c r="H710" s="68"/>
      <c r="I710" s="69"/>
      <c r="J710" s="70"/>
      <c r="K710" s="71"/>
      <c r="L710" s="71"/>
      <c r="M710" s="71"/>
      <c r="N710" s="41"/>
      <c r="O710" s="71"/>
      <c r="P710" s="71"/>
      <c r="Q710" s="72"/>
      <c r="R710" s="73"/>
      <c r="S710" s="65"/>
      <c r="T710" s="65"/>
      <c r="U710" s="65"/>
      <c r="V710" s="65"/>
      <c r="W710" s="65"/>
      <c r="X710" s="65"/>
      <c r="Y710" s="65"/>
      <c r="Z710" s="65"/>
      <c r="AA710" s="65"/>
      <c r="AB710" s="65"/>
      <c r="AC710" s="65"/>
      <c r="AD710" s="65"/>
      <c r="AE710" s="65"/>
      <c r="AF710" s="65"/>
      <c r="AG710" s="65"/>
    </row>
    <row r="711" spans="1:33" s="17" customFormat="1" x14ac:dyDescent="0.25">
      <c r="A711" s="114">
        <f>IF(F711&lt;&gt;"",1+MAX($A$7:A710),"")</f>
        <v>561</v>
      </c>
      <c r="B711" s="232" t="s">
        <v>391</v>
      </c>
      <c r="C711" s="235" t="s">
        <v>386</v>
      </c>
      <c r="D711" s="67"/>
      <c r="E711" s="98" t="s">
        <v>235</v>
      </c>
      <c r="F711" s="68">
        <v>2</v>
      </c>
      <c r="G711" s="65"/>
      <c r="H711" s="68" t="s">
        <v>35</v>
      </c>
      <c r="I711" s="69">
        <v>0</v>
      </c>
      <c r="J711" s="70">
        <f t="shared" si="260"/>
        <v>2</v>
      </c>
      <c r="K711" s="71"/>
      <c r="L711" s="71">
        <f t="shared" si="261"/>
        <v>0</v>
      </c>
      <c r="M711" s="71"/>
      <c r="N711" s="41">
        <f t="shared" si="262"/>
        <v>0</v>
      </c>
      <c r="O711" s="71"/>
      <c r="P711" s="71">
        <f t="shared" si="263"/>
        <v>0</v>
      </c>
      <c r="Q711" s="72">
        <f t="shared" si="264"/>
        <v>0</v>
      </c>
      <c r="R711" s="73"/>
      <c r="S711" s="65"/>
      <c r="T711" s="65"/>
      <c r="U711" s="65"/>
      <c r="V711" s="65"/>
      <c r="W711" s="65"/>
      <c r="X711" s="65"/>
      <c r="Y711" s="65"/>
      <c r="Z711" s="65"/>
      <c r="AA711" s="65"/>
      <c r="AB711" s="65"/>
      <c r="AC711" s="65"/>
      <c r="AD711" s="65"/>
      <c r="AE711" s="65"/>
      <c r="AF711" s="65"/>
      <c r="AG711" s="65"/>
    </row>
    <row r="712" spans="1:33" s="17" customFormat="1" x14ac:dyDescent="0.25">
      <c r="A712" s="114">
        <f>IF(F712&lt;&gt;"",1+MAX($A$7:A711),"")</f>
        <v>562</v>
      </c>
      <c r="B712" s="233"/>
      <c r="C712" s="236"/>
      <c r="D712" s="89"/>
      <c r="E712" s="98" t="s">
        <v>347</v>
      </c>
      <c r="F712" s="68">
        <v>2</v>
      </c>
      <c r="G712" s="65"/>
      <c r="H712" s="68" t="s">
        <v>35</v>
      </c>
      <c r="I712" s="69">
        <v>0</v>
      </c>
      <c r="J712" s="70">
        <f t="shared" si="260"/>
        <v>2</v>
      </c>
      <c r="K712" s="71"/>
      <c r="L712" s="71">
        <f t="shared" si="261"/>
        <v>0</v>
      </c>
      <c r="M712" s="71"/>
      <c r="N712" s="41">
        <f t="shared" si="262"/>
        <v>0</v>
      </c>
      <c r="O712" s="71"/>
      <c r="P712" s="71">
        <f t="shared" si="263"/>
        <v>0</v>
      </c>
      <c r="Q712" s="72">
        <f t="shared" si="264"/>
        <v>0</v>
      </c>
      <c r="R712" s="73"/>
      <c r="S712" s="65"/>
      <c r="T712" s="65"/>
      <c r="U712" s="65"/>
      <c r="V712" s="65"/>
      <c r="W712" s="65"/>
      <c r="X712" s="65"/>
      <c r="Y712" s="65"/>
      <c r="Z712" s="65"/>
      <c r="AA712" s="65"/>
      <c r="AB712" s="65"/>
      <c r="AC712" s="65"/>
      <c r="AD712" s="65"/>
      <c r="AE712" s="65"/>
      <c r="AF712" s="65"/>
      <c r="AG712" s="65"/>
    </row>
    <row r="713" spans="1:33" s="17" customFormat="1" x14ac:dyDescent="0.25">
      <c r="A713" s="114">
        <f>IF(F713&lt;&gt;"",1+MAX($A$7:A712),"")</f>
        <v>563</v>
      </c>
      <c r="B713" s="233"/>
      <c r="C713" s="236"/>
      <c r="D713" s="89"/>
      <c r="E713" s="98" t="s">
        <v>323</v>
      </c>
      <c r="F713" s="68">
        <v>7</v>
      </c>
      <c r="G713" s="65"/>
      <c r="H713" s="68" t="s">
        <v>35</v>
      </c>
      <c r="I713" s="69">
        <v>0</v>
      </c>
      <c r="J713" s="70">
        <f t="shared" ref="J713:J721" si="265">F713*(1+I713)</f>
        <v>7</v>
      </c>
      <c r="K713" s="71"/>
      <c r="L713" s="71">
        <f t="shared" ref="L713:L721" si="266">K713*J713</f>
        <v>0</v>
      </c>
      <c r="M713" s="71"/>
      <c r="N713" s="41">
        <f t="shared" ref="N713:N721" si="267">M713*J713</f>
        <v>0</v>
      </c>
      <c r="O713" s="71"/>
      <c r="P713" s="71">
        <f t="shared" ref="P713:P721" si="268">O713*J713</f>
        <v>0</v>
      </c>
      <c r="Q713" s="72">
        <f t="shared" ref="Q713:Q721" si="269">(K713+O713)*J713</f>
        <v>0</v>
      </c>
      <c r="R713" s="73"/>
      <c r="S713" s="65"/>
      <c r="T713" s="65"/>
      <c r="U713" s="65"/>
      <c r="V713" s="65"/>
      <c r="W713" s="65"/>
      <c r="X713" s="65"/>
      <c r="Y713" s="65"/>
      <c r="Z713" s="65"/>
      <c r="AA713" s="65"/>
      <c r="AB713" s="65"/>
      <c r="AC713" s="65"/>
      <c r="AD713" s="65"/>
      <c r="AE713" s="65"/>
      <c r="AF713" s="65"/>
      <c r="AG713" s="65"/>
    </row>
    <row r="714" spans="1:33" s="17" customFormat="1" ht="30.6" x14ac:dyDescent="0.25">
      <c r="A714" s="114">
        <f>IF(F714&lt;&gt;"",1+MAX($A$7:A713),"")</f>
        <v>564</v>
      </c>
      <c r="B714" s="233"/>
      <c r="C714" s="236"/>
      <c r="D714" s="89"/>
      <c r="E714" s="98" t="s">
        <v>348</v>
      </c>
      <c r="F714" s="68">
        <v>1</v>
      </c>
      <c r="G714" s="65"/>
      <c r="H714" s="68" t="s">
        <v>35</v>
      </c>
      <c r="I714" s="69">
        <v>0</v>
      </c>
      <c r="J714" s="70">
        <f t="shared" si="265"/>
        <v>1</v>
      </c>
      <c r="K714" s="71"/>
      <c r="L714" s="71">
        <f t="shared" si="266"/>
        <v>0</v>
      </c>
      <c r="M714" s="71"/>
      <c r="N714" s="41">
        <f t="shared" si="267"/>
        <v>0</v>
      </c>
      <c r="O714" s="71"/>
      <c r="P714" s="71">
        <f t="shared" si="268"/>
        <v>0</v>
      </c>
      <c r="Q714" s="72">
        <f t="shared" si="269"/>
        <v>0</v>
      </c>
      <c r="R714" s="73"/>
      <c r="S714" s="65"/>
      <c r="T714" s="65"/>
      <c r="U714" s="65"/>
      <c r="V714" s="65"/>
      <c r="W714" s="65"/>
      <c r="X714" s="65"/>
      <c r="Y714" s="65"/>
      <c r="Z714" s="65"/>
      <c r="AA714" s="65"/>
      <c r="AB714" s="65"/>
      <c r="AC714" s="65"/>
      <c r="AD714" s="65"/>
      <c r="AE714" s="65"/>
      <c r="AF714" s="65"/>
      <c r="AG714" s="65"/>
    </row>
    <row r="715" spans="1:33" s="17" customFormat="1" x14ac:dyDescent="0.25">
      <c r="A715" s="114">
        <f>IF(F715&lt;&gt;"",1+MAX($A$7:A714),"")</f>
        <v>565</v>
      </c>
      <c r="B715" s="233"/>
      <c r="C715" s="236"/>
      <c r="D715" s="89"/>
      <c r="E715" s="98" t="s">
        <v>349</v>
      </c>
      <c r="F715" s="68">
        <v>7</v>
      </c>
      <c r="G715" s="65"/>
      <c r="H715" s="68" t="s">
        <v>35</v>
      </c>
      <c r="I715" s="69">
        <v>0</v>
      </c>
      <c r="J715" s="70">
        <f t="shared" si="265"/>
        <v>7</v>
      </c>
      <c r="K715" s="71"/>
      <c r="L715" s="71">
        <f t="shared" si="266"/>
        <v>0</v>
      </c>
      <c r="M715" s="71"/>
      <c r="N715" s="41">
        <f t="shared" si="267"/>
        <v>0</v>
      </c>
      <c r="O715" s="71"/>
      <c r="P715" s="71">
        <f t="shared" si="268"/>
        <v>0</v>
      </c>
      <c r="Q715" s="72">
        <f t="shared" si="269"/>
        <v>0</v>
      </c>
      <c r="R715" s="73"/>
      <c r="S715" s="65"/>
      <c r="T715" s="65"/>
      <c r="U715" s="65"/>
      <c r="V715" s="65"/>
      <c r="W715" s="65"/>
      <c r="X715" s="65"/>
      <c r="Y715" s="65"/>
      <c r="Z715" s="65"/>
      <c r="AA715" s="65"/>
      <c r="AB715" s="65"/>
      <c r="AC715" s="65"/>
      <c r="AD715" s="65"/>
      <c r="AE715" s="65"/>
      <c r="AF715" s="65"/>
      <c r="AG715" s="65"/>
    </row>
    <row r="716" spans="1:33" s="17" customFormat="1" x14ac:dyDescent="0.25">
      <c r="A716" s="114">
        <f>IF(F716&lt;&gt;"",1+MAX($A$7:A715),"")</f>
        <v>566</v>
      </c>
      <c r="B716" s="234"/>
      <c r="C716" s="237"/>
      <c r="D716" s="67"/>
      <c r="E716" s="98" t="s">
        <v>350</v>
      </c>
      <c r="F716" s="68">
        <v>2</v>
      </c>
      <c r="G716" s="65"/>
      <c r="H716" s="68" t="s">
        <v>35</v>
      </c>
      <c r="I716" s="69">
        <v>0</v>
      </c>
      <c r="J716" s="70">
        <f t="shared" si="265"/>
        <v>2</v>
      </c>
      <c r="K716" s="71"/>
      <c r="L716" s="71">
        <f t="shared" si="266"/>
        <v>0</v>
      </c>
      <c r="M716" s="71"/>
      <c r="N716" s="41">
        <f t="shared" si="267"/>
        <v>0</v>
      </c>
      <c r="O716" s="71"/>
      <c r="P716" s="71">
        <f t="shared" si="268"/>
        <v>0</v>
      </c>
      <c r="Q716" s="72">
        <f t="shared" si="269"/>
        <v>0</v>
      </c>
      <c r="R716" s="73"/>
      <c r="S716" s="65"/>
      <c r="T716" s="65"/>
      <c r="U716" s="65"/>
      <c r="V716" s="65"/>
      <c r="W716" s="65"/>
      <c r="X716" s="65"/>
      <c r="Y716" s="65"/>
      <c r="Z716" s="65"/>
      <c r="AA716" s="65"/>
      <c r="AB716" s="65"/>
      <c r="AC716" s="65"/>
      <c r="AD716" s="65"/>
      <c r="AE716" s="65"/>
      <c r="AF716" s="65"/>
      <c r="AG716" s="65"/>
    </row>
    <row r="717" spans="1:33" s="17" customFormat="1" x14ac:dyDescent="0.25">
      <c r="A717" s="114" t="str">
        <f>IF(F717&lt;&gt;"",1+MAX($A$7:A716),"")</f>
        <v/>
      </c>
      <c r="B717" s="66"/>
      <c r="C717" s="136"/>
      <c r="D717" s="89"/>
      <c r="E717" s="139" t="s">
        <v>351</v>
      </c>
      <c r="F717" s="68"/>
      <c r="G717" s="65"/>
      <c r="H717" s="68"/>
      <c r="I717" s="69"/>
      <c r="J717" s="70"/>
      <c r="K717" s="71"/>
      <c r="L717" s="71"/>
      <c r="M717" s="71"/>
      <c r="N717" s="41"/>
      <c r="O717" s="71"/>
      <c r="P717" s="71"/>
      <c r="Q717" s="72"/>
      <c r="R717" s="73"/>
      <c r="S717" s="65"/>
      <c r="T717" s="65"/>
      <c r="U717" s="65"/>
      <c r="V717" s="65"/>
      <c r="W717" s="65"/>
      <c r="X717" s="65"/>
      <c r="Y717" s="65"/>
      <c r="Z717" s="65"/>
      <c r="AA717" s="65"/>
      <c r="AB717" s="65"/>
      <c r="AC717" s="65"/>
      <c r="AD717" s="65"/>
      <c r="AE717" s="65"/>
      <c r="AF717" s="65"/>
      <c r="AG717" s="65"/>
    </row>
    <row r="718" spans="1:33" s="17" customFormat="1" x14ac:dyDescent="0.25">
      <c r="A718" s="114">
        <f>IF(F718&lt;&gt;"",1+MAX($A$7:A717),"")</f>
        <v>567</v>
      </c>
      <c r="B718" s="232" t="s">
        <v>390</v>
      </c>
      <c r="C718" s="226" t="s">
        <v>386</v>
      </c>
      <c r="D718" s="89"/>
      <c r="E718" s="98" t="s">
        <v>349</v>
      </c>
      <c r="F718" s="68">
        <v>14</v>
      </c>
      <c r="G718" s="65"/>
      <c r="H718" s="68" t="s">
        <v>35</v>
      </c>
      <c r="I718" s="69">
        <v>0</v>
      </c>
      <c r="J718" s="70">
        <f t="shared" si="265"/>
        <v>14</v>
      </c>
      <c r="K718" s="71"/>
      <c r="L718" s="71">
        <f t="shared" si="266"/>
        <v>0</v>
      </c>
      <c r="M718" s="71"/>
      <c r="N718" s="41">
        <f t="shared" si="267"/>
        <v>0</v>
      </c>
      <c r="O718" s="71"/>
      <c r="P718" s="71">
        <f t="shared" si="268"/>
        <v>0</v>
      </c>
      <c r="Q718" s="72">
        <f t="shared" si="269"/>
        <v>0</v>
      </c>
      <c r="R718" s="73"/>
      <c r="S718" s="65"/>
      <c r="T718" s="65"/>
      <c r="U718" s="65"/>
      <c r="V718" s="65"/>
      <c r="W718" s="65"/>
      <c r="X718" s="65"/>
      <c r="Y718" s="65"/>
      <c r="Z718" s="65"/>
      <c r="AA718" s="65"/>
      <c r="AB718" s="65"/>
      <c r="AC718" s="65"/>
      <c r="AD718" s="65"/>
      <c r="AE718" s="65"/>
      <c r="AF718" s="65"/>
      <c r="AG718" s="65"/>
    </row>
    <row r="719" spans="1:33" s="17" customFormat="1" x14ac:dyDescent="0.25">
      <c r="A719" s="114">
        <f>IF(F719&lt;&gt;"",1+MAX($A$7:A718),"")</f>
        <v>568</v>
      </c>
      <c r="B719" s="233"/>
      <c r="C719" s="227"/>
      <c r="D719" s="89"/>
      <c r="E719" s="98" t="s">
        <v>323</v>
      </c>
      <c r="F719" s="68">
        <v>17</v>
      </c>
      <c r="G719" s="65"/>
      <c r="H719" s="68" t="s">
        <v>35</v>
      </c>
      <c r="I719" s="69">
        <v>0</v>
      </c>
      <c r="J719" s="70">
        <f t="shared" si="265"/>
        <v>17</v>
      </c>
      <c r="K719" s="71"/>
      <c r="L719" s="71">
        <f t="shared" si="266"/>
        <v>0</v>
      </c>
      <c r="M719" s="71"/>
      <c r="N719" s="41">
        <f t="shared" si="267"/>
        <v>0</v>
      </c>
      <c r="O719" s="71"/>
      <c r="P719" s="71">
        <f t="shared" si="268"/>
        <v>0</v>
      </c>
      <c r="Q719" s="72">
        <f t="shared" si="269"/>
        <v>0</v>
      </c>
      <c r="R719" s="73"/>
      <c r="S719" s="65"/>
      <c r="T719" s="65"/>
      <c r="U719" s="65"/>
      <c r="V719" s="65"/>
      <c r="W719" s="65"/>
      <c r="X719" s="65"/>
      <c r="Y719" s="65"/>
      <c r="Z719" s="65"/>
      <c r="AA719" s="65"/>
      <c r="AB719" s="65"/>
      <c r="AC719" s="65"/>
      <c r="AD719" s="65"/>
      <c r="AE719" s="65"/>
      <c r="AF719" s="65"/>
      <c r="AG719" s="65"/>
    </row>
    <row r="720" spans="1:33" s="17" customFormat="1" x14ac:dyDescent="0.25">
      <c r="A720" s="114">
        <f>IF(F720&lt;&gt;"",1+MAX($A$7:A719),"")</f>
        <v>569</v>
      </c>
      <c r="B720" s="233"/>
      <c r="C720" s="227"/>
      <c r="D720" s="89"/>
      <c r="E720" s="98" t="s">
        <v>328</v>
      </c>
      <c r="F720" s="68">
        <v>3</v>
      </c>
      <c r="G720" s="65"/>
      <c r="H720" s="68" t="s">
        <v>35</v>
      </c>
      <c r="I720" s="69">
        <v>0</v>
      </c>
      <c r="J720" s="70">
        <f t="shared" si="265"/>
        <v>3</v>
      </c>
      <c r="K720" s="71"/>
      <c r="L720" s="71">
        <f t="shared" si="266"/>
        <v>0</v>
      </c>
      <c r="M720" s="71"/>
      <c r="N720" s="41">
        <f t="shared" si="267"/>
        <v>0</v>
      </c>
      <c r="O720" s="71"/>
      <c r="P720" s="71">
        <f t="shared" si="268"/>
        <v>0</v>
      </c>
      <c r="Q720" s="72">
        <f t="shared" si="269"/>
        <v>0</v>
      </c>
      <c r="R720" s="73"/>
      <c r="S720" s="65"/>
      <c r="T720" s="65"/>
      <c r="U720" s="65"/>
      <c r="V720" s="65"/>
      <c r="W720" s="65"/>
      <c r="X720" s="65"/>
      <c r="Y720" s="65"/>
      <c r="Z720" s="65"/>
      <c r="AA720" s="65"/>
      <c r="AB720" s="65"/>
      <c r="AC720" s="65"/>
      <c r="AD720" s="65"/>
      <c r="AE720" s="65"/>
      <c r="AF720" s="65"/>
      <c r="AG720" s="65"/>
    </row>
    <row r="721" spans="1:33" s="17" customFormat="1" x14ac:dyDescent="0.25">
      <c r="A721" s="114">
        <f>IF(F721&lt;&gt;"",1+MAX($A$7:A720),"")</f>
        <v>570</v>
      </c>
      <c r="B721" s="234"/>
      <c r="C721" s="228"/>
      <c r="D721" s="67"/>
      <c r="E721" s="98" t="s">
        <v>350</v>
      </c>
      <c r="F721" s="68">
        <v>1</v>
      </c>
      <c r="G721" s="65"/>
      <c r="H721" s="68" t="s">
        <v>35</v>
      </c>
      <c r="I721" s="69">
        <v>0</v>
      </c>
      <c r="J721" s="70">
        <f t="shared" si="265"/>
        <v>1</v>
      </c>
      <c r="K721" s="71"/>
      <c r="L721" s="71">
        <f t="shared" si="266"/>
        <v>0</v>
      </c>
      <c r="M721" s="71"/>
      <c r="N721" s="41">
        <f t="shared" si="267"/>
        <v>0</v>
      </c>
      <c r="O721" s="71"/>
      <c r="P721" s="71">
        <f t="shared" si="268"/>
        <v>0</v>
      </c>
      <c r="Q721" s="72">
        <f t="shared" si="269"/>
        <v>0</v>
      </c>
      <c r="R721" s="73"/>
      <c r="S721" s="65"/>
      <c r="T721" s="65"/>
      <c r="U721" s="65"/>
      <c r="V721" s="65"/>
      <c r="W721" s="65"/>
      <c r="X721" s="65"/>
      <c r="Y721" s="65"/>
      <c r="Z721" s="65"/>
      <c r="AA721" s="65"/>
      <c r="AB721" s="65"/>
      <c r="AC721" s="65"/>
      <c r="AD721" s="65"/>
      <c r="AE721" s="65"/>
      <c r="AF721" s="65"/>
      <c r="AG721" s="65"/>
    </row>
    <row r="722" spans="1:33" s="17" customFormat="1" x14ac:dyDescent="0.25">
      <c r="A722" s="114" t="str">
        <f>IF(F722&lt;&gt;"",1+MAX($A$7:A721),"")</f>
        <v/>
      </c>
      <c r="B722" s="66"/>
      <c r="C722" s="136"/>
      <c r="D722" s="67" t="s">
        <v>168</v>
      </c>
      <c r="E722" s="133" t="s">
        <v>167</v>
      </c>
      <c r="F722" s="68"/>
      <c r="G722" s="65"/>
      <c r="H722" s="68"/>
      <c r="I722" s="69"/>
      <c r="J722" s="70"/>
      <c r="K722" s="71"/>
      <c r="L722" s="71"/>
      <c r="M722" s="71"/>
      <c r="N722" s="41"/>
      <c r="O722" s="71"/>
      <c r="P722" s="71"/>
      <c r="Q722" s="72"/>
      <c r="R722" s="73"/>
      <c r="S722" s="65"/>
      <c r="T722" s="65"/>
      <c r="U722" s="65"/>
      <c r="V722" s="65"/>
      <c r="W722" s="65"/>
      <c r="X722" s="65"/>
      <c r="Y722" s="65"/>
      <c r="Z722" s="65"/>
      <c r="AA722" s="65"/>
      <c r="AB722" s="65"/>
      <c r="AC722" s="65"/>
      <c r="AD722" s="65"/>
      <c r="AE722" s="65"/>
      <c r="AF722" s="65"/>
      <c r="AG722" s="65"/>
    </row>
    <row r="723" spans="1:33" s="17" customFormat="1" ht="30" x14ac:dyDescent="0.25">
      <c r="A723" s="114">
        <f>IF(F723&lt;&gt;"",1+MAX($A$7:A722),"")</f>
        <v>571</v>
      </c>
      <c r="B723" s="66" t="s">
        <v>382</v>
      </c>
      <c r="C723" s="136"/>
      <c r="D723" s="89"/>
      <c r="E723" s="98" t="s">
        <v>311</v>
      </c>
      <c r="F723" s="68">
        <v>1</v>
      </c>
      <c r="G723" s="65"/>
      <c r="H723" s="68" t="s">
        <v>35</v>
      </c>
      <c r="I723" s="69">
        <v>0</v>
      </c>
      <c r="J723" s="70">
        <f t="shared" ref="J723" si="270">F723*(1+I723)</f>
        <v>1</v>
      </c>
      <c r="K723" s="71"/>
      <c r="L723" s="71">
        <f t="shared" ref="L723" si="271">K723*J723</f>
        <v>0</v>
      </c>
      <c r="M723" s="71"/>
      <c r="N723" s="41">
        <f t="shared" ref="N723" si="272">M723*J723</f>
        <v>0</v>
      </c>
      <c r="O723" s="71"/>
      <c r="P723" s="71">
        <f t="shared" ref="P723" si="273">O723*J723</f>
        <v>0</v>
      </c>
      <c r="Q723" s="72">
        <f t="shared" ref="Q723" si="274">(K723+O723)*J723</f>
        <v>0</v>
      </c>
      <c r="R723" s="73"/>
      <c r="S723" s="65"/>
      <c r="T723" s="65"/>
      <c r="U723" s="65"/>
      <c r="V723" s="65"/>
      <c r="W723" s="65"/>
      <c r="X723" s="65"/>
      <c r="Y723" s="65"/>
      <c r="Z723" s="65"/>
      <c r="AA723" s="65"/>
      <c r="AB723" s="65"/>
      <c r="AC723" s="65"/>
      <c r="AD723" s="65"/>
      <c r="AE723" s="65"/>
      <c r="AF723" s="65"/>
      <c r="AG723" s="65"/>
    </row>
    <row r="724" spans="1:33" s="17" customFormat="1" x14ac:dyDescent="0.25">
      <c r="A724" s="114" t="str">
        <f>IF(F724&lt;&gt;"",1+MAX($A$7:A723),"")</f>
        <v/>
      </c>
      <c r="B724" s="66"/>
      <c r="C724" s="136"/>
      <c r="D724" s="67" t="s">
        <v>352</v>
      </c>
      <c r="E724" s="133" t="s">
        <v>353</v>
      </c>
      <c r="F724" s="68"/>
      <c r="G724" s="65"/>
      <c r="H724" s="68"/>
      <c r="I724" s="69"/>
      <c r="J724" s="70"/>
      <c r="K724" s="71"/>
      <c r="L724" s="71"/>
      <c r="M724" s="71"/>
      <c r="N724" s="41"/>
      <c r="O724" s="71"/>
      <c r="P724" s="71"/>
      <c r="Q724" s="72"/>
      <c r="R724" s="73"/>
      <c r="S724" s="65"/>
      <c r="T724" s="65"/>
      <c r="U724" s="65"/>
      <c r="V724" s="65"/>
      <c r="W724" s="65"/>
      <c r="X724" s="65"/>
      <c r="Y724" s="65"/>
      <c r="Z724" s="65"/>
      <c r="AA724" s="65"/>
      <c r="AB724" s="65"/>
      <c r="AC724" s="65"/>
      <c r="AD724" s="65"/>
      <c r="AE724" s="65"/>
      <c r="AF724" s="65"/>
      <c r="AG724" s="65"/>
    </row>
    <row r="725" spans="1:33" s="17" customFormat="1" x14ac:dyDescent="0.25">
      <c r="A725" s="114" t="str">
        <f>IF(F725&lt;&gt;"",1+MAX($A$7:A724),"")</f>
        <v/>
      </c>
      <c r="B725" s="66"/>
      <c r="C725" s="136"/>
      <c r="D725" s="89"/>
      <c r="E725" s="138" t="s">
        <v>202</v>
      </c>
      <c r="F725" s="68"/>
      <c r="G725" s="65"/>
      <c r="H725" s="68"/>
      <c r="I725" s="69"/>
      <c r="J725" s="70"/>
      <c r="K725" s="71"/>
      <c r="L725" s="71"/>
      <c r="M725" s="71"/>
      <c r="N725" s="41"/>
      <c r="O725" s="71"/>
      <c r="P725" s="71"/>
      <c r="Q725" s="72"/>
      <c r="R725" s="73"/>
      <c r="S725" s="65"/>
      <c r="T725" s="65"/>
      <c r="U725" s="65"/>
      <c r="V725" s="65"/>
      <c r="W725" s="65"/>
      <c r="X725" s="65"/>
      <c r="Y725" s="65"/>
      <c r="Z725" s="65"/>
      <c r="AA725" s="65"/>
      <c r="AB725" s="65"/>
      <c r="AC725" s="65"/>
      <c r="AD725" s="65"/>
      <c r="AE725" s="65"/>
      <c r="AF725" s="65"/>
      <c r="AG725" s="65"/>
    </row>
    <row r="726" spans="1:33" s="17" customFormat="1" x14ac:dyDescent="0.25">
      <c r="A726" s="114">
        <f>IF(F726&lt;&gt;"",1+MAX($A$7:A725),"")</f>
        <v>572</v>
      </c>
      <c r="B726" s="66" t="s">
        <v>387</v>
      </c>
      <c r="C726" s="137" t="s">
        <v>386</v>
      </c>
      <c r="D726" s="89"/>
      <c r="E726" s="98" t="s">
        <v>335</v>
      </c>
      <c r="F726" s="68">
        <v>12</v>
      </c>
      <c r="G726" s="65"/>
      <c r="H726" s="68" t="s">
        <v>35</v>
      </c>
      <c r="I726" s="69">
        <v>0</v>
      </c>
      <c r="J726" s="70">
        <f t="shared" si="260"/>
        <v>12</v>
      </c>
      <c r="K726" s="71"/>
      <c r="L726" s="71">
        <f t="shared" si="261"/>
        <v>0</v>
      </c>
      <c r="M726" s="71"/>
      <c r="N726" s="41">
        <f t="shared" si="262"/>
        <v>0</v>
      </c>
      <c r="O726" s="71"/>
      <c r="P726" s="71">
        <f t="shared" si="263"/>
        <v>0</v>
      </c>
      <c r="Q726" s="72">
        <f t="shared" si="264"/>
        <v>0</v>
      </c>
      <c r="R726" s="73"/>
      <c r="S726" s="65"/>
      <c r="T726" s="65"/>
      <c r="U726" s="65"/>
      <c r="V726" s="65"/>
      <c r="W726" s="65"/>
      <c r="X726" s="65"/>
      <c r="Y726" s="65"/>
      <c r="Z726" s="65"/>
      <c r="AA726" s="65"/>
      <c r="AB726" s="65"/>
      <c r="AC726" s="65"/>
      <c r="AD726" s="65"/>
      <c r="AE726" s="65"/>
      <c r="AF726" s="65"/>
      <c r="AG726" s="65"/>
    </row>
    <row r="727" spans="1:33" s="17" customFormat="1" x14ac:dyDescent="0.25">
      <c r="A727" s="114" t="str">
        <f>IF(F727&lt;&gt;"",1+MAX($A$7:A726),"")</f>
        <v/>
      </c>
      <c r="B727" s="66"/>
      <c r="C727" s="136"/>
      <c r="D727" s="89"/>
      <c r="E727" s="138" t="s">
        <v>351</v>
      </c>
      <c r="F727" s="68"/>
      <c r="G727" s="65"/>
      <c r="H727" s="68"/>
      <c r="I727" s="69"/>
      <c r="J727" s="70"/>
      <c r="K727" s="71"/>
      <c r="L727" s="71"/>
      <c r="M727" s="71"/>
      <c r="N727" s="41"/>
      <c r="O727" s="71"/>
      <c r="P727" s="71"/>
      <c r="Q727" s="72"/>
      <c r="R727" s="73"/>
      <c r="S727" s="65"/>
      <c r="T727" s="65"/>
      <c r="U727" s="65"/>
      <c r="V727" s="65"/>
      <c r="W727" s="65"/>
      <c r="X727" s="65"/>
      <c r="Y727" s="65"/>
      <c r="Z727" s="65"/>
      <c r="AA727" s="65"/>
      <c r="AB727" s="65"/>
      <c r="AC727" s="65"/>
      <c r="AD727" s="65"/>
      <c r="AE727" s="65"/>
      <c r="AF727" s="65"/>
      <c r="AG727" s="65"/>
    </row>
    <row r="728" spans="1:33" s="17" customFormat="1" x14ac:dyDescent="0.25">
      <c r="A728" s="114">
        <f>IF(F728&lt;&gt;"",1+MAX($A$7:A727),"")</f>
        <v>573</v>
      </c>
      <c r="B728" s="66" t="s">
        <v>388</v>
      </c>
      <c r="C728" s="137" t="s">
        <v>386</v>
      </c>
      <c r="D728" s="67"/>
      <c r="E728" s="98" t="s">
        <v>335</v>
      </c>
      <c r="F728" s="68">
        <v>1</v>
      </c>
      <c r="G728" s="65"/>
      <c r="H728" s="68" t="s">
        <v>35</v>
      </c>
      <c r="I728" s="69">
        <v>0</v>
      </c>
      <c r="J728" s="70">
        <f t="shared" si="260"/>
        <v>1</v>
      </c>
      <c r="K728" s="71"/>
      <c r="L728" s="71">
        <f t="shared" si="261"/>
        <v>0</v>
      </c>
      <c r="M728" s="71"/>
      <c r="N728" s="41">
        <f t="shared" si="262"/>
        <v>0</v>
      </c>
      <c r="O728" s="71"/>
      <c r="P728" s="71">
        <f t="shared" si="263"/>
        <v>0</v>
      </c>
      <c r="Q728" s="72">
        <f t="shared" si="264"/>
        <v>0</v>
      </c>
      <c r="R728" s="73"/>
      <c r="S728" s="65"/>
      <c r="T728" s="65"/>
      <c r="U728" s="65"/>
      <c r="V728" s="65"/>
      <c r="W728" s="65"/>
      <c r="X728" s="65"/>
      <c r="Y728" s="65"/>
      <c r="Z728" s="65"/>
      <c r="AA728" s="65"/>
      <c r="AB728" s="65"/>
      <c r="AC728" s="65"/>
      <c r="AD728" s="65"/>
      <c r="AE728" s="65"/>
      <c r="AF728" s="65"/>
      <c r="AG728" s="65"/>
    </row>
    <row r="729" spans="1:33" s="17" customFormat="1" x14ac:dyDescent="0.25">
      <c r="A729" s="114" t="str">
        <f>IF(F729&lt;&gt;"",1+MAX($A$7:A728),"")</f>
        <v/>
      </c>
      <c r="B729" s="66"/>
      <c r="C729" s="136"/>
      <c r="D729" s="67" t="s">
        <v>86</v>
      </c>
      <c r="E729" s="133" t="s">
        <v>87</v>
      </c>
      <c r="F729" s="68"/>
      <c r="G729" s="65"/>
      <c r="H729" s="68"/>
      <c r="I729" s="69"/>
      <c r="J729" s="70"/>
      <c r="K729" s="71"/>
      <c r="L729" s="71"/>
      <c r="M729" s="71"/>
      <c r="N729" s="41"/>
      <c r="O729" s="71"/>
      <c r="P729" s="71"/>
      <c r="Q729" s="72"/>
      <c r="R729" s="73"/>
      <c r="S729" s="65"/>
      <c r="T729" s="65"/>
      <c r="U729" s="65"/>
      <c r="V729" s="65"/>
      <c r="W729" s="65"/>
      <c r="X729" s="65"/>
      <c r="Y729" s="65"/>
      <c r="Z729" s="65"/>
      <c r="AA729" s="65"/>
      <c r="AB729" s="65"/>
      <c r="AC729" s="65"/>
      <c r="AD729" s="65"/>
      <c r="AE729" s="65"/>
      <c r="AF729" s="65"/>
      <c r="AG729" s="65"/>
    </row>
    <row r="730" spans="1:33" s="17" customFormat="1" x14ac:dyDescent="0.25">
      <c r="A730" s="114" t="str">
        <f>IF(F730&lt;&gt;"",1+MAX($A$7:A729),"")</f>
        <v/>
      </c>
      <c r="B730" s="180"/>
      <c r="C730" s="136"/>
      <c r="D730" s="89"/>
      <c r="E730" s="135" t="s">
        <v>354</v>
      </c>
      <c r="F730" s="68"/>
      <c r="G730" s="65"/>
      <c r="H730" s="68"/>
      <c r="I730" s="69"/>
      <c r="J730" s="70"/>
      <c r="K730" s="71"/>
      <c r="L730" s="71"/>
      <c r="M730" s="71"/>
      <c r="N730" s="41"/>
      <c r="O730" s="71"/>
      <c r="P730" s="71"/>
      <c r="Q730" s="72"/>
      <c r="R730" s="73"/>
      <c r="S730" s="65"/>
      <c r="T730" s="65"/>
      <c r="U730" s="65"/>
      <c r="V730" s="65"/>
      <c r="W730" s="65"/>
      <c r="X730" s="65"/>
      <c r="Y730" s="65"/>
      <c r="Z730" s="65"/>
      <c r="AA730" s="65"/>
      <c r="AB730" s="65"/>
      <c r="AC730" s="65"/>
      <c r="AD730" s="65"/>
      <c r="AE730" s="65"/>
      <c r="AF730" s="65"/>
      <c r="AG730" s="65"/>
    </row>
    <row r="731" spans="1:33" s="17" customFormat="1" x14ac:dyDescent="0.25">
      <c r="A731" s="114" t="str">
        <f>IF(F731&lt;&gt;"",1+MAX($A$7:A730),"")</f>
        <v/>
      </c>
      <c r="B731" s="66"/>
      <c r="C731" s="136"/>
      <c r="D731" s="89"/>
      <c r="E731" s="139" t="s">
        <v>202</v>
      </c>
      <c r="F731" s="68"/>
      <c r="G731" s="65"/>
      <c r="H731" s="68"/>
      <c r="I731" s="69"/>
      <c r="J731" s="70"/>
      <c r="K731" s="71"/>
      <c r="L731" s="71"/>
      <c r="M731" s="71"/>
      <c r="N731" s="41"/>
      <c r="O731" s="71"/>
      <c r="P731" s="71"/>
      <c r="Q731" s="72"/>
      <c r="R731" s="73"/>
      <c r="S731" s="65"/>
      <c r="T731" s="65"/>
      <c r="U731" s="65"/>
      <c r="V731" s="65"/>
      <c r="W731" s="65"/>
      <c r="X731" s="65"/>
      <c r="Y731" s="65"/>
      <c r="Z731" s="65"/>
      <c r="AA731" s="65"/>
      <c r="AB731" s="65"/>
      <c r="AC731" s="65"/>
      <c r="AD731" s="65"/>
      <c r="AE731" s="65"/>
      <c r="AF731" s="65"/>
      <c r="AG731" s="65"/>
    </row>
    <row r="732" spans="1:33" s="17" customFormat="1" x14ac:dyDescent="0.25">
      <c r="A732" s="114">
        <f>IF(F732&lt;&gt;"",1+MAX($A$7:A731),"")</f>
        <v>574</v>
      </c>
      <c r="B732" s="179" t="s">
        <v>383</v>
      </c>
      <c r="C732" s="235" t="s">
        <v>386</v>
      </c>
      <c r="D732" s="67"/>
      <c r="E732" s="98" t="s">
        <v>355</v>
      </c>
      <c r="F732" s="68">
        <v>17</v>
      </c>
      <c r="G732" s="65"/>
      <c r="H732" s="68" t="s">
        <v>35</v>
      </c>
      <c r="I732" s="69">
        <v>0</v>
      </c>
      <c r="J732" s="70">
        <f t="shared" ref="J732:J741" si="275">F732*(1+I732)</f>
        <v>17</v>
      </c>
      <c r="K732" s="71"/>
      <c r="L732" s="71">
        <f t="shared" ref="L732:L741" si="276">K732*J732</f>
        <v>0</v>
      </c>
      <c r="M732" s="71"/>
      <c r="N732" s="41">
        <f t="shared" ref="N732:N741" si="277">M732*J732</f>
        <v>0</v>
      </c>
      <c r="O732" s="71"/>
      <c r="P732" s="71">
        <f t="shared" ref="P732:P741" si="278">O732*J732</f>
        <v>0</v>
      </c>
      <c r="Q732" s="72">
        <f t="shared" ref="Q732:Q741" si="279">(K732+O732)*J732</f>
        <v>0</v>
      </c>
      <c r="R732" s="73"/>
      <c r="S732" s="65"/>
      <c r="T732" s="65"/>
      <c r="U732" s="65"/>
      <c r="V732" s="65"/>
      <c r="W732" s="65"/>
      <c r="X732" s="65"/>
      <c r="Y732" s="65"/>
      <c r="Z732" s="65"/>
      <c r="AA732" s="65"/>
      <c r="AB732" s="65"/>
      <c r="AC732" s="65"/>
      <c r="AD732" s="65"/>
      <c r="AE732" s="65"/>
      <c r="AF732" s="65"/>
      <c r="AG732" s="65"/>
    </row>
    <row r="733" spans="1:33" s="17" customFormat="1" ht="30" x14ac:dyDescent="0.25">
      <c r="A733" s="114">
        <f>IF(F733&lt;&gt;"",1+MAX($A$7:A732),"")</f>
        <v>575</v>
      </c>
      <c r="B733" s="179" t="s">
        <v>383</v>
      </c>
      <c r="C733" s="236"/>
      <c r="D733" s="89"/>
      <c r="E733" s="98" t="s">
        <v>356</v>
      </c>
      <c r="F733" s="68">
        <v>3</v>
      </c>
      <c r="G733" s="65"/>
      <c r="H733" s="68" t="s">
        <v>35</v>
      </c>
      <c r="I733" s="69">
        <v>0</v>
      </c>
      <c r="J733" s="70">
        <f t="shared" si="275"/>
        <v>3</v>
      </c>
      <c r="K733" s="71"/>
      <c r="L733" s="71">
        <f t="shared" si="276"/>
        <v>0</v>
      </c>
      <c r="M733" s="71"/>
      <c r="N733" s="41">
        <f t="shared" si="277"/>
        <v>0</v>
      </c>
      <c r="O733" s="71"/>
      <c r="P733" s="71">
        <f t="shared" si="278"/>
        <v>0</v>
      </c>
      <c r="Q733" s="72">
        <f t="shared" si="279"/>
        <v>0</v>
      </c>
      <c r="R733" s="73"/>
      <c r="S733" s="65"/>
      <c r="T733" s="65"/>
      <c r="U733" s="65"/>
      <c r="V733" s="65"/>
      <c r="W733" s="65"/>
      <c r="X733" s="65"/>
      <c r="Y733" s="65"/>
      <c r="Z733" s="65"/>
      <c r="AA733" s="65"/>
      <c r="AB733" s="65"/>
      <c r="AC733" s="65"/>
      <c r="AD733" s="65"/>
      <c r="AE733" s="65"/>
      <c r="AF733" s="65"/>
      <c r="AG733" s="65"/>
    </row>
    <row r="734" spans="1:33" s="17" customFormat="1" ht="30" x14ac:dyDescent="0.25">
      <c r="A734" s="114">
        <f>IF(F734&lt;&gt;"",1+MAX($A$7:A733),"")</f>
        <v>576</v>
      </c>
      <c r="B734" s="179" t="s">
        <v>383</v>
      </c>
      <c r="C734" s="236"/>
      <c r="D734" s="89"/>
      <c r="E734" s="98" t="s">
        <v>357</v>
      </c>
      <c r="F734" s="68">
        <v>20</v>
      </c>
      <c r="G734" s="65"/>
      <c r="H734" s="68" t="s">
        <v>35</v>
      </c>
      <c r="I734" s="69">
        <v>0</v>
      </c>
      <c r="J734" s="70">
        <f t="shared" si="275"/>
        <v>20</v>
      </c>
      <c r="K734" s="71"/>
      <c r="L734" s="71">
        <f t="shared" si="276"/>
        <v>0</v>
      </c>
      <c r="M734" s="71"/>
      <c r="N734" s="41">
        <f t="shared" si="277"/>
        <v>0</v>
      </c>
      <c r="O734" s="71"/>
      <c r="P734" s="71">
        <f t="shared" si="278"/>
        <v>0</v>
      </c>
      <c r="Q734" s="72">
        <f t="shared" si="279"/>
        <v>0</v>
      </c>
      <c r="R734" s="73"/>
      <c r="S734" s="65"/>
      <c r="T734" s="65"/>
      <c r="U734" s="65"/>
      <c r="V734" s="65"/>
      <c r="W734" s="65"/>
      <c r="X734" s="65"/>
      <c r="Y734" s="65"/>
      <c r="Z734" s="65"/>
      <c r="AA734" s="65"/>
      <c r="AB734" s="65"/>
      <c r="AC734" s="65"/>
      <c r="AD734" s="65"/>
      <c r="AE734" s="65"/>
      <c r="AF734" s="65"/>
      <c r="AG734" s="65"/>
    </row>
    <row r="735" spans="1:33" s="17" customFormat="1" x14ac:dyDescent="0.25">
      <c r="A735" s="114">
        <f>IF(F735&lt;&gt;"",1+MAX($A$7:A734),"")</f>
        <v>577</v>
      </c>
      <c r="B735" s="179" t="s">
        <v>383</v>
      </c>
      <c r="C735" s="236"/>
      <c r="D735" s="89"/>
      <c r="E735" s="98" t="s">
        <v>358</v>
      </c>
      <c r="F735" s="68">
        <v>553</v>
      </c>
      <c r="G735" s="65"/>
      <c r="H735" s="68" t="s">
        <v>40</v>
      </c>
      <c r="I735" s="69">
        <v>0</v>
      </c>
      <c r="J735" s="70">
        <f t="shared" si="275"/>
        <v>553</v>
      </c>
      <c r="K735" s="71"/>
      <c r="L735" s="71">
        <f t="shared" si="276"/>
        <v>0</v>
      </c>
      <c r="M735" s="71"/>
      <c r="N735" s="41">
        <f t="shared" si="277"/>
        <v>0</v>
      </c>
      <c r="O735" s="71"/>
      <c r="P735" s="71">
        <f t="shared" si="278"/>
        <v>0</v>
      </c>
      <c r="Q735" s="72">
        <f t="shared" si="279"/>
        <v>0</v>
      </c>
      <c r="R735" s="73"/>
      <c r="S735" s="65"/>
      <c r="T735" s="65"/>
      <c r="U735" s="65"/>
      <c r="V735" s="65"/>
      <c r="W735" s="65"/>
      <c r="X735" s="65"/>
      <c r="Y735" s="65"/>
      <c r="Z735" s="65"/>
      <c r="AA735" s="65"/>
      <c r="AB735" s="65"/>
      <c r="AC735" s="65"/>
      <c r="AD735" s="65"/>
      <c r="AE735" s="65"/>
      <c r="AF735" s="65"/>
      <c r="AG735" s="65"/>
    </row>
    <row r="736" spans="1:33" s="17" customFormat="1" x14ac:dyDescent="0.25">
      <c r="A736" s="114">
        <f>IF(F736&lt;&gt;"",1+MAX($A$7:A735),"")</f>
        <v>578</v>
      </c>
      <c r="B736" s="179" t="s">
        <v>383</v>
      </c>
      <c r="C736" s="236"/>
      <c r="D736" s="89"/>
      <c r="E736" s="98" t="s">
        <v>359</v>
      </c>
      <c r="F736" s="68">
        <v>6</v>
      </c>
      <c r="G736" s="65"/>
      <c r="H736" s="68" t="s">
        <v>35</v>
      </c>
      <c r="I736" s="69">
        <v>0</v>
      </c>
      <c r="J736" s="70">
        <f t="shared" si="275"/>
        <v>6</v>
      </c>
      <c r="K736" s="71"/>
      <c r="L736" s="71">
        <f t="shared" si="276"/>
        <v>0</v>
      </c>
      <c r="M736" s="71"/>
      <c r="N736" s="41">
        <f t="shared" si="277"/>
        <v>0</v>
      </c>
      <c r="O736" s="71"/>
      <c r="P736" s="71">
        <f t="shared" si="278"/>
        <v>0</v>
      </c>
      <c r="Q736" s="72">
        <f t="shared" si="279"/>
        <v>0</v>
      </c>
      <c r="R736" s="73"/>
      <c r="S736" s="65"/>
      <c r="T736" s="65"/>
      <c r="U736" s="65"/>
      <c r="V736" s="65"/>
      <c r="W736" s="65"/>
      <c r="X736" s="65"/>
      <c r="Y736" s="65"/>
      <c r="Z736" s="65"/>
      <c r="AA736" s="65"/>
      <c r="AB736" s="65"/>
      <c r="AC736" s="65"/>
      <c r="AD736" s="65"/>
      <c r="AE736" s="65"/>
      <c r="AF736" s="65"/>
      <c r="AG736" s="65"/>
    </row>
    <row r="737" spans="1:33" s="17" customFormat="1" x14ac:dyDescent="0.25">
      <c r="A737" s="114">
        <f>IF(F737&lt;&gt;"",1+MAX($A$7:A736),"")</f>
        <v>579</v>
      </c>
      <c r="B737" s="179" t="s">
        <v>383</v>
      </c>
      <c r="C737" s="236"/>
      <c r="D737" s="89"/>
      <c r="E737" s="98" t="s">
        <v>360</v>
      </c>
      <c r="F737" s="68">
        <v>1</v>
      </c>
      <c r="G737" s="65"/>
      <c r="H737" s="68" t="s">
        <v>35</v>
      </c>
      <c r="I737" s="69">
        <v>0</v>
      </c>
      <c r="J737" s="70">
        <f t="shared" si="275"/>
        <v>1</v>
      </c>
      <c r="K737" s="71"/>
      <c r="L737" s="71">
        <f t="shared" si="276"/>
        <v>0</v>
      </c>
      <c r="M737" s="71"/>
      <c r="N737" s="41">
        <f t="shared" si="277"/>
        <v>0</v>
      </c>
      <c r="O737" s="71"/>
      <c r="P737" s="71">
        <f t="shared" si="278"/>
        <v>0</v>
      </c>
      <c r="Q737" s="72">
        <f t="shared" si="279"/>
        <v>0</v>
      </c>
      <c r="R737" s="73"/>
      <c r="S737" s="65"/>
      <c r="T737" s="65"/>
      <c r="U737" s="65"/>
      <c r="V737" s="65"/>
      <c r="W737" s="65"/>
      <c r="X737" s="65"/>
      <c r="Y737" s="65"/>
      <c r="Z737" s="65"/>
      <c r="AA737" s="65"/>
      <c r="AB737" s="65"/>
      <c r="AC737" s="65"/>
      <c r="AD737" s="65"/>
      <c r="AE737" s="65"/>
      <c r="AF737" s="65"/>
      <c r="AG737" s="65"/>
    </row>
    <row r="738" spans="1:33" s="17" customFormat="1" x14ac:dyDescent="0.25">
      <c r="A738" s="114" t="str">
        <f>IF(F738&lt;&gt;"",1+MAX($A$7:A737),"")</f>
        <v/>
      </c>
      <c r="B738" s="66"/>
      <c r="C738" s="236"/>
      <c r="D738" s="67"/>
      <c r="E738" s="135" t="s">
        <v>361</v>
      </c>
      <c r="F738" s="68"/>
      <c r="G738" s="65"/>
      <c r="H738" s="68"/>
      <c r="I738" s="69"/>
      <c r="J738" s="70"/>
      <c r="K738" s="71"/>
      <c r="L738" s="71"/>
      <c r="M738" s="71"/>
      <c r="N738" s="41"/>
      <c r="O738" s="71"/>
      <c r="P738" s="71"/>
      <c r="Q738" s="72"/>
      <c r="R738" s="73"/>
      <c r="S738" s="65"/>
      <c r="T738" s="65"/>
      <c r="U738" s="65"/>
      <c r="V738" s="65"/>
      <c r="W738" s="65"/>
      <c r="X738" s="65"/>
      <c r="Y738" s="65"/>
      <c r="Z738" s="65"/>
      <c r="AA738" s="65"/>
      <c r="AB738" s="65"/>
      <c r="AC738" s="65"/>
      <c r="AD738" s="65"/>
      <c r="AE738" s="65"/>
      <c r="AF738" s="65"/>
      <c r="AG738" s="65"/>
    </row>
    <row r="739" spans="1:33" s="17" customFormat="1" ht="30.6" x14ac:dyDescent="0.25">
      <c r="A739" s="114">
        <f>IF(F739&lt;&gt;"",1+MAX($A$7:A738),"")</f>
        <v>580</v>
      </c>
      <c r="B739" s="66" t="s">
        <v>384</v>
      </c>
      <c r="C739" s="236"/>
      <c r="D739" s="89"/>
      <c r="E739" s="98" t="s">
        <v>362</v>
      </c>
      <c r="F739" s="68">
        <v>477</v>
      </c>
      <c r="G739" s="65"/>
      <c r="H739" s="68" t="s">
        <v>40</v>
      </c>
      <c r="I739" s="69">
        <v>0</v>
      </c>
      <c r="J739" s="70">
        <f t="shared" si="275"/>
        <v>477</v>
      </c>
      <c r="K739" s="71"/>
      <c r="L739" s="71">
        <f t="shared" si="276"/>
        <v>0</v>
      </c>
      <c r="M739" s="71"/>
      <c r="N739" s="41">
        <f t="shared" si="277"/>
        <v>0</v>
      </c>
      <c r="O739" s="71"/>
      <c r="P739" s="71">
        <f t="shared" si="278"/>
        <v>0</v>
      </c>
      <c r="Q739" s="72">
        <f t="shared" si="279"/>
        <v>0</v>
      </c>
      <c r="R739" s="73"/>
      <c r="S739" s="65"/>
      <c r="T739" s="65"/>
      <c r="U739" s="65"/>
      <c r="V739" s="65"/>
      <c r="W739" s="65"/>
      <c r="X739" s="65"/>
      <c r="Y739" s="65"/>
      <c r="Z739" s="65"/>
      <c r="AA739" s="65"/>
      <c r="AB739" s="65"/>
      <c r="AC739" s="65"/>
      <c r="AD739" s="65"/>
      <c r="AE739" s="65"/>
      <c r="AF739" s="65"/>
      <c r="AG739" s="65"/>
    </row>
    <row r="740" spans="1:33" s="17" customFormat="1" ht="30.6" x14ac:dyDescent="0.25">
      <c r="A740" s="114">
        <f>IF(F740&lt;&gt;"",1+MAX($A$7:A739),"")</f>
        <v>581</v>
      </c>
      <c r="B740" s="66" t="s">
        <v>384</v>
      </c>
      <c r="C740" s="236"/>
      <c r="D740" s="89"/>
      <c r="E740" s="98" t="s">
        <v>363</v>
      </c>
      <c r="F740" s="68">
        <v>23</v>
      </c>
      <c r="G740" s="65"/>
      <c r="H740" s="68" t="s">
        <v>35</v>
      </c>
      <c r="I740" s="69">
        <v>0</v>
      </c>
      <c r="J740" s="70">
        <f t="shared" si="275"/>
        <v>23</v>
      </c>
      <c r="K740" s="71"/>
      <c r="L740" s="71">
        <f t="shared" si="276"/>
        <v>0</v>
      </c>
      <c r="M740" s="71"/>
      <c r="N740" s="41">
        <f t="shared" si="277"/>
        <v>0</v>
      </c>
      <c r="O740" s="71"/>
      <c r="P740" s="71">
        <f t="shared" si="278"/>
        <v>0</v>
      </c>
      <c r="Q740" s="72">
        <f t="shared" si="279"/>
        <v>0</v>
      </c>
      <c r="R740" s="73"/>
      <c r="S740" s="65"/>
      <c r="T740" s="65"/>
      <c r="U740" s="65"/>
      <c r="V740" s="65"/>
      <c r="W740" s="65"/>
      <c r="X740" s="65"/>
      <c r="Y740" s="65"/>
      <c r="Z740" s="65"/>
      <c r="AA740" s="65"/>
      <c r="AB740" s="65"/>
      <c r="AC740" s="65"/>
      <c r="AD740" s="65"/>
      <c r="AE740" s="65"/>
      <c r="AF740" s="65"/>
      <c r="AG740" s="65"/>
    </row>
    <row r="741" spans="1:33" s="17" customFormat="1" x14ac:dyDescent="0.25">
      <c r="A741" s="114">
        <f>IF(F741&lt;&gt;"",1+MAX($A$7:A740),"")</f>
        <v>582</v>
      </c>
      <c r="B741" s="66" t="s">
        <v>384</v>
      </c>
      <c r="C741" s="237"/>
      <c r="D741" s="67"/>
      <c r="E741" s="98" t="s">
        <v>364</v>
      </c>
      <c r="F741" s="68">
        <v>4</v>
      </c>
      <c r="G741" s="65"/>
      <c r="H741" s="68" t="s">
        <v>35</v>
      </c>
      <c r="I741" s="69">
        <v>0</v>
      </c>
      <c r="J741" s="70">
        <f t="shared" si="275"/>
        <v>4</v>
      </c>
      <c r="K741" s="71"/>
      <c r="L741" s="71">
        <f t="shared" si="276"/>
        <v>0</v>
      </c>
      <c r="M741" s="71"/>
      <c r="N741" s="41">
        <f t="shared" si="277"/>
        <v>0</v>
      </c>
      <c r="O741" s="71"/>
      <c r="P741" s="71">
        <f t="shared" si="278"/>
        <v>0</v>
      </c>
      <c r="Q741" s="72">
        <f t="shared" si="279"/>
        <v>0</v>
      </c>
      <c r="R741" s="73"/>
      <c r="S741" s="65"/>
      <c r="T741" s="65"/>
      <c r="U741" s="65"/>
      <c r="V741" s="65"/>
      <c r="W741" s="65"/>
      <c r="X741" s="65"/>
      <c r="Y741" s="65"/>
      <c r="Z741" s="65"/>
      <c r="AA741" s="65"/>
      <c r="AB741" s="65"/>
      <c r="AC741" s="65"/>
      <c r="AD741" s="65"/>
      <c r="AE741" s="65"/>
      <c r="AF741" s="65"/>
      <c r="AG741" s="65"/>
    </row>
    <row r="742" spans="1:33" s="17" customFormat="1" x14ac:dyDescent="0.25">
      <c r="A742" s="114" t="str">
        <f>IF(F742&lt;&gt;"",1+MAX($A$7:A741),"")</f>
        <v/>
      </c>
      <c r="B742" s="66"/>
      <c r="C742" s="136"/>
      <c r="D742" s="67" t="s">
        <v>82</v>
      </c>
      <c r="E742" s="133" t="s">
        <v>83</v>
      </c>
      <c r="F742" s="68"/>
      <c r="G742" s="65"/>
      <c r="H742" s="68"/>
      <c r="I742" s="69"/>
      <c r="J742" s="70"/>
      <c r="K742" s="71"/>
      <c r="L742" s="71"/>
      <c r="M742" s="71"/>
      <c r="N742" s="41"/>
      <c r="O742" s="71"/>
      <c r="P742" s="71"/>
      <c r="Q742" s="72"/>
      <c r="R742" s="73"/>
      <c r="S742" s="65"/>
      <c r="T742" s="65"/>
      <c r="U742" s="65"/>
      <c r="V742" s="65"/>
      <c r="W742" s="65"/>
      <c r="X742" s="65"/>
      <c r="Y742" s="65"/>
      <c r="Z742" s="65"/>
      <c r="AA742" s="65"/>
      <c r="AB742" s="65"/>
      <c r="AC742" s="65"/>
      <c r="AD742" s="65"/>
      <c r="AE742" s="65"/>
      <c r="AF742" s="65"/>
      <c r="AG742" s="65"/>
    </row>
    <row r="743" spans="1:33" s="17" customFormat="1" x14ac:dyDescent="0.25">
      <c r="A743" s="114" t="str">
        <f>IF(F743&lt;&gt;"",1+MAX($A$7:A742),"")</f>
        <v/>
      </c>
      <c r="B743" s="180"/>
      <c r="C743" s="67"/>
      <c r="D743" s="67"/>
      <c r="E743" s="138" t="s">
        <v>202</v>
      </c>
      <c r="F743" s="68"/>
      <c r="G743" s="65"/>
      <c r="H743" s="68"/>
      <c r="I743" s="69"/>
      <c r="J743" s="70"/>
      <c r="K743" s="71"/>
      <c r="L743" s="71"/>
      <c r="M743" s="71"/>
      <c r="N743" s="41"/>
      <c r="O743" s="71"/>
      <c r="P743" s="71"/>
      <c r="Q743" s="72"/>
      <c r="R743" s="73"/>
      <c r="S743" s="65"/>
      <c r="T743" s="65"/>
      <c r="U743" s="65"/>
      <c r="V743" s="65"/>
      <c r="W743" s="65"/>
      <c r="X743" s="65"/>
      <c r="Y743" s="65"/>
      <c r="Z743" s="65"/>
      <c r="AA743" s="65"/>
      <c r="AB743" s="65"/>
      <c r="AC743" s="65"/>
      <c r="AD743" s="65"/>
      <c r="AE743" s="65"/>
      <c r="AF743" s="65"/>
      <c r="AG743" s="65"/>
    </row>
    <row r="744" spans="1:33" s="17" customFormat="1" x14ac:dyDescent="0.25">
      <c r="A744" s="114">
        <f>IF(F744&lt;&gt;"",1+MAX($A$7:A743),"")</f>
        <v>583</v>
      </c>
      <c r="B744" s="232" t="s">
        <v>387</v>
      </c>
      <c r="C744" s="136"/>
      <c r="D744" s="89"/>
      <c r="E744" s="98" t="s">
        <v>380</v>
      </c>
      <c r="F744" s="68">
        <v>4822</v>
      </c>
      <c r="G744" s="65"/>
      <c r="H744" s="68" t="s">
        <v>41</v>
      </c>
      <c r="I744" s="69">
        <v>0</v>
      </c>
      <c r="J744" s="70">
        <f t="shared" ref="J744" si="280">F744*(1+I744)</f>
        <v>4822</v>
      </c>
      <c r="K744" s="71"/>
      <c r="L744" s="71">
        <f t="shared" ref="L744" si="281">K744*J744</f>
        <v>0</v>
      </c>
      <c r="M744" s="71"/>
      <c r="N744" s="41">
        <f t="shared" ref="N744" si="282">M744*J744</f>
        <v>0</v>
      </c>
      <c r="O744" s="71"/>
      <c r="P744" s="71">
        <f t="shared" ref="P744" si="283">O744*J744</f>
        <v>0</v>
      </c>
      <c r="Q744" s="72">
        <f t="shared" ref="Q744" si="284">(K744+O744)*J744</f>
        <v>0</v>
      </c>
      <c r="R744" s="73"/>
      <c r="S744" s="65"/>
      <c r="T744" s="65"/>
      <c r="U744" s="65"/>
      <c r="V744" s="65"/>
      <c r="W744" s="65"/>
      <c r="X744" s="65"/>
      <c r="Y744" s="65"/>
      <c r="Z744" s="65"/>
      <c r="AA744" s="65"/>
      <c r="AB744" s="65"/>
      <c r="AC744" s="65"/>
      <c r="AD744" s="65"/>
      <c r="AE744" s="65"/>
      <c r="AF744" s="65"/>
      <c r="AG744" s="65"/>
    </row>
    <row r="745" spans="1:33" s="17" customFormat="1" ht="30.6" x14ac:dyDescent="0.25">
      <c r="A745" s="114">
        <f>IF(F745&lt;&gt;"",1+MAX($A$7:A744),"")</f>
        <v>584</v>
      </c>
      <c r="B745" s="233"/>
      <c r="C745" s="226" t="s">
        <v>389</v>
      </c>
      <c r="D745" s="89"/>
      <c r="E745" s="98" t="s">
        <v>365</v>
      </c>
      <c r="F745" s="68">
        <v>1</v>
      </c>
      <c r="G745" s="65"/>
      <c r="H745" s="68" t="s">
        <v>35</v>
      </c>
      <c r="I745" s="69">
        <v>0</v>
      </c>
      <c r="J745" s="70">
        <f t="shared" ref="J745:J749" si="285">F745*(1+I745)</f>
        <v>1</v>
      </c>
      <c r="K745" s="71"/>
      <c r="L745" s="71">
        <f t="shared" ref="L745:L749" si="286">K745*J745</f>
        <v>0</v>
      </c>
      <c r="M745" s="71"/>
      <c r="N745" s="41">
        <f t="shared" ref="N745:N749" si="287">M745*J745</f>
        <v>0</v>
      </c>
      <c r="O745" s="71"/>
      <c r="P745" s="71">
        <f t="shared" ref="P745:P749" si="288">O745*J745</f>
        <v>0</v>
      </c>
      <c r="Q745" s="72">
        <f t="shared" ref="Q745:Q749" si="289">(K745+O745)*J745</f>
        <v>0</v>
      </c>
      <c r="R745" s="73"/>
      <c r="S745" s="65"/>
      <c r="T745" s="65"/>
      <c r="U745" s="65"/>
      <c r="V745" s="65"/>
      <c r="W745" s="65"/>
      <c r="X745" s="65"/>
      <c r="Y745" s="65"/>
      <c r="Z745" s="65"/>
      <c r="AA745" s="65"/>
      <c r="AB745" s="65"/>
      <c r="AC745" s="65"/>
      <c r="AD745" s="65"/>
      <c r="AE745" s="65"/>
      <c r="AF745" s="65"/>
      <c r="AG745" s="65"/>
    </row>
    <row r="746" spans="1:33" s="17" customFormat="1" ht="30.6" x14ac:dyDescent="0.25">
      <c r="A746" s="114">
        <f>IF(F746&lt;&gt;"",1+MAX($A$7:A745),"")</f>
        <v>585</v>
      </c>
      <c r="B746" s="233"/>
      <c r="C746" s="227"/>
      <c r="D746" s="89"/>
      <c r="E746" s="98" t="s">
        <v>366</v>
      </c>
      <c r="F746" s="68">
        <v>10</v>
      </c>
      <c r="G746" s="65"/>
      <c r="H746" s="68" t="s">
        <v>35</v>
      </c>
      <c r="I746" s="69">
        <v>0</v>
      </c>
      <c r="J746" s="70">
        <f t="shared" si="285"/>
        <v>10</v>
      </c>
      <c r="K746" s="71"/>
      <c r="L746" s="71">
        <f t="shared" si="286"/>
        <v>0</v>
      </c>
      <c r="M746" s="71"/>
      <c r="N746" s="41">
        <f t="shared" si="287"/>
        <v>0</v>
      </c>
      <c r="O746" s="71"/>
      <c r="P746" s="71">
        <f t="shared" si="288"/>
        <v>0</v>
      </c>
      <c r="Q746" s="72">
        <f t="shared" si="289"/>
        <v>0</v>
      </c>
      <c r="R746" s="73"/>
      <c r="S746" s="65"/>
      <c r="T746" s="65"/>
      <c r="U746" s="65"/>
      <c r="V746" s="65"/>
      <c r="W746" s="65"/>
      <c r="X746" s="65"/>
      <c r="Y746" s="65"/>
      <c r="Z746" s="65"/>
      <c r="AA746" s="65"/>
      <c r="AB746" s="65"/>
      <c r="AC746" s="65"/>
      <c r="AD746" s="65"/>
      <c r="AE746" s="65"/>
      <c r="AF746" s="65"/>
      <c r="AG746" s="65"/>
    </row>
    <row r="747" spans="1:33" s="17" customFormat="1" ht="30.6" x14ac:dyDescent="0.25">
      <c r="A747" s="114">
        <f>IF(F747&lt;&gt;"",1+MAX($A$7:A746),"")</f>
        <v>586</v>
      </c>
      <c r="B747" s="233"/>
      <c r="C747" s="227"/>
      <c r="D747" s="67"/>
      <c r="E747" s="98" t="s">
        <v>367</v>
      </c>
      <c r="F747" s="68">
        <v>3</v>
      </c>
      <c r="G747" s="65"/>
      <c r="H747" s="68" t="s">
        <v>35</v>
      </c>
      <c r="I747" s="69">
        <v>0</v>
      </c>
      <c r="J747" s="70">
        <f t="shared" si="285"/>
        <v>3</v>
      </c>
      <c r="K747" s="71"/>
      <c r="L747" s="71">
        <f t="shared" si="286"/>
        <v>0</v>
      </c>
      <c r="M747" s="71"/>
      <c r="N747" s="41">
        <f t="shared" si="287"/>
        <v>0</v>
      </c>
      <c r="O747" s="71"/>
      <c r="P747" s="71">
        <f t="shared" si="288"/>
        <v>0</v>
      </c>
      <c r="Q747" s="72">
        <f t="shared" si="289"/>
        <v>0</v>
      </c>
      <c r="R747" s="73"/>
      <c r="S747" s="65"/>
      <c r="T747" s="65"/>
      <c r="U747" s="65"/>
      <c r="V747" s="65"/>
      <c r="W747" s="65"/>
      <c r="X747" s="65"/>
      <c r="Y747" s="65"/>
      <c r="Z747" s="65"/>
      <c r="AA747" s="65"/>
      <c r="AB747" s="65"/>
      <c r="AC747" s="65"/>
      <c r="AD747" s="65"/>
      <c r="AE747" s="65"/>
      <c r="AF747" s="65"/>
      <c r="AG747" s="65"/>
    </row>
    <row r="748" spans="1:33" s="17" customFormat="1" ht="30.6" x14ac:dyDescent="0.25">
      <c r="A748" s="114">
        <f>IF(F748&lt;&gt;"",1+MAX($A$7:A747),"")</f>
        <v>587</v>
      </c>
      <c r="B748" s="233"/>
      <c r="C748" s="227"/>
      <c r="D748" s="89"/>
      <c r="E748" s="98" t="s">
        <v>368</v>
      </c>
      <c r="F748" s="68">
        <v>9</v>
      </c>
      <c r="G748" s="65"/>
      <c r="H748" s="68" t="s">
        <v>35</v>
      </c>
      <c r="I748" s="69">
        <v>0</v>
      </c>
      <c r="J748" s="70">
        <f t="shared" si="285"/>
        <v>9</v>
      </c>
      <c r="K748" s="71"/>
      <c r="L748" s="71">
        <f t="shared" si="286"/>
        <v>0</v>
      </c>
      <c r="M748" s="71"/>
      <c r="N748" s="41">
        <f t="shared" si="287"/>
        <v>0</v>
      </c>
      <c r="O748" s="71"/>
      <c r="P748" s="71">
        <f t="shared" si="288"/>
        <v>0</v>
      </c>
      <c r="Q748" s="72">
        <f t="shared" si="289"/>
        <v>0</v>
      </c>
      <c r="R748" s="73"/>
      <c r="S748" s="65"/>
      <c r="T748" s="65"/>
      <c r="U748" s="65"/>
      <c r="V748" s="65"/>
      <c r="W748" s="65"/>
      <c r="X748" s="65"/>
      <c r="Y748" s="65"/>
      <c r="Z748" s="65"/>
      <c r="AA748" s="65"/>
      <c r="AB748" s="65"/>
      <c r="AC748" s="65"/>
      <c r="AD748" s="65"/>
      <c r="AE748" s="65"/>
      <c r="AF748" s="65"/>
      <c r="AG748" s="65"/>
    </row>
    <row r="749" spans="1:33" s="17" customFormat="1" ht="30.6" x14ac:dyDescent="0.25">
      <c r="A749" s="114">
        <f>IF(F749&lt;&gt;"",1+MAX($A$7:A748),"")</f>
        <v>588</v>
      </c>
      <c r="B749" s="233"/>
      <c r="C749" s="227"/>
      <c r="D749" s="89"/>
      <c r="E749" s="98" t="s">
        <v>369</v>
      </c>
      <c r="F749" s="68">
        <v>1</v>
      </c>
      <c r="G749" s="65"/>
      <c r="H749" s="68" t="s">
        <v>35</v>
      </c>
      <c r="I749" s="69">
        <v>0</v>
      </c>
      <c r="J749" s="70">
        <f t="shared" si="285"/>
        <v>1</v>
      </c>
      <c r="K749" s="71"/>
      <c r="L749" s="71">
        <f t="shared" si="286"/>
        <v>0</v>
      </c>
      <c r="M749" s="71"/>
      <c r="N749" s="41">
        <f t="shared" si="287"/>
        <v>0</v>
      </c>
      <c r="O749" s="71"/>
      <c r="P749" s="71">
        <f t="shared" si="288"/>
        <v>0</v>
      </c>
      <c r="Q749" s="72">
        <f t="shared" si="289"/>
        <v>0</v>
      </c>
      <c r="R749" s="73"/>
      <c r="S749" s="65"/>
      <c r="T749" s="65"/>
      <c r="U749" s="65"/>
      <c r="V749" s="65"/>
      <c r="W749" s="65"/>
      <c r="X749" s="65"/>
      <c r="Y749" s="65"/>
      <c r="Z749" s="65"/>
      <c r="AA749" s="65"/>
      <c r="AB749" s="65"/>
      <c r="AC749" s="65"/>
      <c r="AD749" s="65"/>
      <c r="AE749" s="65"/>
      <c r="AF749" s="65"/>
      <c r="AG749" s="65"/>
    </row>
    <row r="750" spans="1:33" s="17" customFormat="1" ht="30.6" x14ac:dyDescent="0.25">
      <c r="A750" s="114">
        <f>IF(F750&lt;&gt;"",1+MAX($A$7:A749),"")</f>
        <v>589</v>
      </c>
      <c r="B750" s="233"/>
      <c r="C750" s="227"/>
      <c r="D750" s="67"/>
      <c r="E750" s="98" t="s">
        <v>370</v>
      </c>
      <c r="F750" s="68">
        <v>8</v>
      </c>
      <c r="G750" s="65"/>
      <c r="H750" s="68" t="s">
        <v>35</v>
      </c>
      <c r="I750" s="69">
        <v>0</v>
      </c>
      <c r="J750" s="70">
        <f t="shared" ref="J750:J754" si="290">F750*(1+I750)</f>
        <v>8</v>
      </c>
      <c r="K750" s="71"/>
      <c r="L750" s="71">
        <f t="shared" ref="L750:L754" si="291">K750*J750</f>
        <v>0</v>
      </c>
      <c r="M750" s="71"/>
      <c r="N750" s="41">
        <f t="shared" ref="N750:N754" si="292">M750*J750</f>
        <v>0</v>
      </c>
      <c r="O750" s="71"/>
      <c r="P750" s="71">
        <f t="shared" ref="P750:P754" si="293">O750*J750</f>
        <v>0</v>
      </c>
      <c r="Q750" s="72">
        <f t="shared" ref="Q750:Q754" si="294">(K750+O750)*J750</f>
        <v>0</v>
      </c>
      <c r="R750" s="73"/>
      <c r="S750" s="65"/>
      <c r="T750" s="65"/>
      <c r="U750" s="65"/>
      <c r="V750" s="65"/>
      <c r="W750" s="65"/>
      <c r="X750" s="65"/>
      <c r="Y750" s="65"/>
      <c r="Z750" s="65"/>
      <c r="AA750" s="65"/>
      <c r="AB750" s="65"/>
      <c r="AC750" s="65"/>
      <c r="AD750" s="65"/>
      <c r="AE750" s="65"/>
      <c r="AF750" s="65"/>
      <c r="AG750" s="65"/>
    </row>
    <row r="751" spans="1:33" s="17" customFormat="1" ht="30.6" x14ac:dyDescent="0.25">
      <c r="A751" s="114">
        <f>IF(F751&lt;&gt;"",1+MAX($A$7:A750),"")</f>
        <v>590</v>
      </c>
      <c r="B751" s="233"/>
      <c r="C751" s="227"/>
      <c r="D751" s="89"/>
      <c r="E751" s="98" t="s">
        <v>371</v>
      </c>
      <c r="F751" s="68">
        <v>11</v>
      </c>
      <c r="G751" s="65"/>
      <c r="H751" s="68" t="s">
        <v>35</v>
      </c>
      <c r="I751" s="69">
        <v>0</v>
      </c>
      <c r="J751" s="70">
        <f t="shared" si="290"/>
        <v>11</v>
      </c>
      <c r="K751" s="71"/>
      <c r="L751" s="71">
        <f t="shared" si="291"/>
        <v>0</v>
      </c>
      <c r="M751" s="71"/>
      <c r="N751" s="41">
        <f t="shared" si="292"/>
        <v>0</v>
      </c>
      <c r="O751" s="71"/>
      <c r="P751" s="71">
        <f t="shared" si="293"/>
        <v>0</v>
      </c>
      <c r="Q751" s="72">
        <f t="shared" si="294"/>
        <v>0</v>
      </c>
      <c r="R751" s="73"/>
      <c r="S751" s="65"/>
      <c r="T751" s="65"/>
      <c r="U751" s="65"/>
      <c r="V751" s="65"/>
      <c r="W751" s="65"/>
      <c r="X751" s="65"/>
      <c r="Y751" s="65"/>
      <c r="Z751" s="65"/>
      <c r="AA751" s="65"/>
      <c r="AB751" s="65"/>
      <c r="AC751" s="65"/>
      <c r="AD751" s="65"/>
      <c r="AE751" s="65"/>
      <c r="AF751" s="65"/>
      <c r="AG751" s="65"/>
    </row>
    <row r="752" spans="1:33" s="17" customFormat="1" ht="30.6" x14ac:dyDescent="0.25">
      <c r="A752" s="114">
        <f>IF(F752&lt;&gt;"",1+MAX($A$7:A751),"")</f>
        <v>591</v>
      </c>
      <c r="B752" s="233"/>
      <c r="C752" s="227"/>
      <c r="D752" s="89"/>
      <c r="E752" s="98" t="s">
        <v>372</v>
      </c>
      <c r="F752" s="68">
        <v>2</v>
      </c>
      <c r="G752" s="65"/>
      <c r="H752" s="68" t="s">
        <v>35</v>
      </c>
      <c r="I752" s="69">
        <v>0</v>
      </c>
      <c r="J752" s="70">
        <f t="shared" si="290"/>
        <v>2</v>
      </c>
      <c r="K752" s="71"/>
      <c r="L752" s="71">
        <f t="shared" si="291"/>
        <v>0</v>
      </c>
      <c r="M752" s="71"/>
      <c r="N752" s="41">
        <f t="shared" si="292"/>
        <v>0</v>
      </c>
      <c r="O752" s="71"/>
      <c r="P752" s="71">
        <f t="shared" si="293"/>
        <v>0</v>
      </c>
      <c r="Q752" s="72">
        <f t="shared" si="294"/>
        <v>0</v>
      </c>
      <c r="R752" s="73"/>
      <c r="S752" s="65"/>
      <c r="T752" s="65"/>
      <c r="U752" s="65"/>
      <c r="V752" s="65"/>
      <c r="W752" s="65"/>
      <c r="X752" s="65"/>
      <c r="Y752" s="65"/>
      <c r="Z752" s="65"/>
      <c r="AA752" s="65"/>
      <c r="AB752" s="65"/>
      <c r="AC752" s="65"/>
      <c r="AD752" s="65"/>
      <c r="AE752" s="65"/>
      <c r="AF752" s="65"/>
      <c r="AG752" s="65"/>
    </row>
    <row r="753" spans="1:33" s="17" customFormat="1" ht="30.6" x14ac:dyDescent="0.25">
      <c r="A753" s="114">
        <f>IF(F753&lt;&gt;"",1+MAX($A$7:A752),"")</f>
        <v>592</v>
      </c>
      <c r="B753" s="233"/>
      <c r="C753" s="227"/>
      <c r="D753" s="89"/>
      <c r="E753" s="98" t="s">
        <v>373</v>
      </c>
      <c r="F753" s="68">
        <v>3</v>
      </c>
      <c r="G753" s="65"/>
      <c r="H753" s="68" t="s">
        <v>35</v>
      </c>
      <c r="I753" s="69">
        <v>0</v>
      </c>
      <c r="J753" s="70">
        <f t="shared" si="290"/>
        <v>3</v>
      </c>
      <c r="K753" s="71"/>
      <c r="L753" s="71">
        <f t="shared" si="291"/>
        <v>0</v>
      </c>
      <c r="M753" s="71"/>
      <c r="N753" s="41">
        <f t="shared" si="292"/>
        <v>0</v>
      </c>
      <c r="O753" s="71"/>
      <c r="P753" s="71">
        <f t="shared" si="293"/>
        <v>0</v>
      </c>
      <c r="Q753" s="72">
        <f t="shared" si="294"/>
        <v>0</v>
      </c>
      <c r="R753" s="73"/>
      <c r="S753" s="65"/>
      <c r="T753" s="65"/>
      <c r="U753" s="65"/>
      <c r="V753" s="65"/>
      <c r="W753" s="65"/>
      <c r="X753" s="65"/>
      <c r="Y753" s="65"/>
      <c r="Z753" s="65"/>
      <c r="AA753" s="65"/>
      <c r="AB753" s="65"/>
      <c r="AC753" s="65"/>
      <c r="AD753" s="65"/>
      <c r="AE753" s="65"/>
      <c r="AF753" s="65"/>
      <c r="AG753" s="65"/>
    </row>
    <row r="754" spans="1:33" s="17" customFormat="1" ht="30.6" x14ac:dyDescent="0.25">
      <c r="A754" s="114">
        <f>IF(F754&lt;&gt;"",1+MAX($A$7:A753),"")</f>
        <v>593</v>
      </c>
      <c r="B754" s="233"/>
      <c r="C754" s="228"/>
      <c r="D754" s="89"/>
      <c r="E754" s="98" t="s">
        <v>374</v>
      </c>
      <c r="F754" s="68">
        <v>5</v>
      </c>
      <c r="G754" s="65"/>
      <c r="H754" s="68" t="s">
        <v>35</v>
      </c>
      <c r="I754" s="69">
        <v>0</v>
      </c>
      <c r="J754" s="70">
        <f t="shared" si="290"/>
        <v>5</v>
      </c>
      <c r="K754" s="71"/>
      <c r="L754" s="71">
        <f t="shared" si="291"/>
        <v>0</v>
      </c>
      <c r="M754" s="71"/>
      <c r="N754" s="41">
        <f t="shared" si="292"/>
        <v>0</v>
      </c>
      <c r="O754" s="71"/>
      <c r="P754" s="71">
        <f t="shared" si="293"/>
        <v>0</v>
      </c>
      <c r="Q754" s="72">
        <f t="shared" si="294"/>
        <v>0</v>
      </c>
      <c r="R754" s="73"/>
      <c r="S754" s="65"/>
      <c r="T754" s="65"/>
      <c r="U754" s="65"/>
      <c r="V754" s="65"/>
      <c r="W754" s="65"/>
      <c r="X754" s="65"/>
      <c r="Y754" s="65"/>
      <c r="Z754" s="65"/>
      <c r="AA754" s="65"/>
      <c r="AB754" s="65"/>
      <c r="AC754" s="65"/>
      <c r="AD754" s="65"/>
      <c r="AE754" s="65"/>
      <c r="AF754" s="65"/>
      <c r="AG754" s="65"/>
    </row>
    <row r="755" spans="1:33" s="17" customFormat="1" ht="30.6" x14ac:dyDescent="0.25">
      <c r="A755" s="114">
        <f>IF(F755&lt;&gt;"",1+MAX($A$7:A754),"")</f>
        <v>594</v>
      </c>
      <c r="B755" s="234"/>
      <c r="C755" s="141" t="s">
        <v>386</v>
      </c>
      <c r="D755" s="89"/>
      <c r="E755" s="98" t="s">
        <v>375</v>
      </c>
      <c r="F755" s="68">
        <v>12</v>
      </c>
      <c r="G755" s="65"/>
      <c r="H755" s="68" t="s">
        <v>35</v>
      </c>
      <c r="I755" s="69">
        <v>0</v>
      </c>
      <c r="J755" s="70">
        <f t="shared" ref="J755:J758" si="295">F755*(1+I755)</f>
        <v>12</v>
      </c>
      <c r="K755" s="71"/>
      <c r="L755" s="71">
        <f t="shared" ref="L755:L758" si="296">K755*J755</f>
        <v>0</v>
      </c>
      <c r="M755" s="71"/>
      <c r="N755" s="41">
        <f t="shared" ref="N755:N758" si="297">M755*J755</f>
        <v>0</v>
      </c>
      <c r="O755" s="71"/>
      <c r="P755" s="71">
        <f t="shared" ref="P755:P758" si="298">O755*J755</f>
        <v>0</v>
      </c>
      <c r="Q755" s="72">
        <f t="shared" ref="Q755:Q758" si="299">(K755+O755)*J755</f>
        <v>0</v>
      </c>
      <c r="R755" s="73"/>
      <c r="S755" s="65"/>
      <c r="T755" s="65"/>
      <c r="U755" s="65"/>
      <c r="V755" s="65"/>
      <c r="W755" s="65"/>
      <c r="X755" s="65"/>
      <c r="Y755" s="65"/>
      <c r="Z755" s="65"/>
      <c r="AA755" s="65"/>
      <c r="AB755" s="65"/>
      <c r="AC755" s="65"/>
      <c r="AD755" s="65"/>
      <c r="AE755" s="65"/>
      <c r="AF755" s="65"/>
      <c r="AG755" s="65"/>
    </row>
    <row r="756" spans="1:33" s="17" customFormat="1" x14ac:dyDescent="0.25">
      <c r="A756" s="114" t="str">
        <f>IF(F756&lt;&gt;"",1+MAX($A$7:A755),"")</f>
        <v/>
      </c>
      <c r="B756" s="66"/>
      <c r="C756" s="136"/>
      <c r="D756" s="89"/>
      <c r="E756" s="138" t="s">
        <v>351</v>
      </c>
      <c r="F756" s="68"/>
      <c r="G756" s="65"/>
      <c r="H756" s="68"/>
      <c r="I756" s="69"/>
      <c r="J756" s="70"/>
      <c r="K756" s="71"/>
      <c r="L756" s="71"/>
      <c r="M756" s="71"/>
      <c r="N756" s="41"/>
      <c r="O756" s="71"/>
      <c r="P756" s="71"/>
      <c r="Q756" s="72"/>
      <c r="R756" s="73"/>
      <c r="S756" s="65"/>
      <c r="T756" s="65"/>
      <c r="U756" s="65"/>
      <c r="V756" s="65"/>
      <c r="W756" s="65"/>
      <c r="X756" s="65"/>
      <c r="Y756" s="65"/>
      <c r="Z756" s="65"/>
      <c r="AA756" s="65"/>
      <c r="AB756" s="65"/>
      <c r="AC756" s="65"/>
      <c r="AD756" s="65"/>
      <c r="AE756" s="65"/>
      <c r="AF756" s="65"/>
      <c r="AG756" s="65"/>
    </row>
    <row r="757" spans="1:33" s="17" customFormat="1" x14ac:dyDescent="0.25">
      <c r="A757" s="114">
        <f>IF(F757&lt;&gt;"",1+MAX($A$7:A756),"")</f>
        <v>595</v>
      </c>
      <c r="B757" s="232" t="s">
        <v>388</v>
      </c>
      <c r="C757" s="136"/>
      <c r="D757" s="89"/>
      <c r="E757" s="98" t="s">
        <v>380</v>
      </c>
      <c r="F757" s="68">
        <v>4517</v>
      </c>
      <c r="G757" s="65"/>
      <c r="H757" s="68" t="s">
        <v>41</v>
      </c>
      <c r="I757" s="69">
        <v>0</v>
      </c>
      <c r="J757" s="70">
        <f t="shared" ref="J757" si="300">F757*(1+I757)</f>
        <v>4517</v>
      </c>
      <c r="K757" s="71"/>
      <c r="L757" s="71">
        <f t="shared" ref="L757" si="301">K757*J757</f>
        <v>0</v>
      </c>
      <c r="M757" s="71"/>
      <c r="N757" s="41">
        <f t="shared" ref="N757" si="302">M757*J757</f>
        <v>0</v>
      </c>
      <c r="O757" s="71"/>
      <c r="P757" s="71">
        <f t="shared" ref="P757" si="303">O757*J757</f>
        <v>0</v>
      </c>
      <c r="Q757" s="72">
        <f t="shared" ref="Q757" si="304">(K757+O757)*J757</f>
        <v>0</v>
      </c>
      <c r="R757" s="73"/>
      <c r="S757" s="65"/>
      <c r="T757" s="65"/>
      <c r="U757" s="65"/>
      <c r="V757" s="65"/>
      <c r="W757" s="65"/>
      <c r="X757" s="65"/>
      <c r="Y757" s="65"/>
      <c r="Z757" s="65"/>
      <c r="AA757" s="65"/>
      <c r="AB757" s="65"/>
      <c r="AC757" s="65"/>
      <c r="AD757" s="65"/>
      <c r="AE757" s="65"/>
      <c r="AF757" s="65"/>
      <c r="AG757" s="65"/>
    </row>
    <row r="758" spans="1:33" s="17" customFormat="1" ht="30.6" x14ac:dyDescent="0.25">
      <c r="A758" s="114">
        <f>IF(F758&lt;&gt;"",1+MAX($A$7:A757),"")</f>
        <v>596</v>
      </c>
      <c r="B758" s="234"/>
      <c r="C758" s="141" t="s">
        <v>389</v>
      </c>
      <c r="D758" s="89"/>
      <c r="E758" s="98" t="s">
        <v>373</v>
      </c>
      <c r="F758" s="68">
        <v>18</v>
      </c>
      <c r="G758" s="65"/>
      <c r="H758" s="68" t="s">
        <v>35</v>
      </c>
      <c r="I758" s="69">
        <v>0</v>
      </c>
      <c r="J758" s="70">
        <f t="shared" si="295"/>
        <v>18</v>
      </c>
      <c r="K758" s="71"/>
      <c r="L758" s="71">
        <f t="shared" si="296"/>
        <v>0</v>
      </c>
      <c r="M758" s="71"/>
      <c r="N758" s="41">
        <f t="shared" si="297"/>
        <v>0</v>
      </c>
      <c r="O758" s="71"/>
      <c r="P758" s="71">
        <f t="shared" si="298"/>
        <v>0</v>
      </c>
      <c r="Q758" s="72">
        <f t="shared" si="299"/>
        <v>0</v>
      </c>
      <c r="R758" s="73"/>
      <c r="S758" s="65"/>
      <c r="T758" s="65"/>
      <c r="U758" s="65"/>
      <c r="V758" s="65"/>
      <c r="W758" s="65"/>
      <c r="X758" s="65"/>
      <c r="Y758" s="65"/>
      <c r="Z758" s="65"/>
      <c r="AA758" s="65"/>
      <c r="AB758" s="65"/>
      <c r="AC758" s="65"/>
      <c r="AD758" s="65"/>
      <c r="AE758" s="65"/>
      <c r="AF758" s="65"/>
      <c r="AG758" s="65"/>
    </row>
    <row r="759" spans="1:33" s="17" customFormat="1" x14ac:dyDescent="0.25">
      <c r="A759" s="114" t="str">
        <f>IF(F759&lt;&gt;"",1+MAX($A$7:A758),"")</f>
        <v/>
      </c>
      <c r="B759" s="66"/>
      <c r="C759" s="67"/>
      <c r="D759" s="67" t="s">
        <v>84</v>
      </c>
      <c r="E759" s="133" t="s">
        <v>85</v>
      </c>
      <c r="F759" s="68"/>
      <c r="G759" s="65"/>
      <c r="H759" s="68"/>
      <c r="I759" s="69"/>
      <c r="J759" s="70"/>
      <c r="K759" s="71"/>
      <c r="L759" s="71"/>
      <c r="M759" s="71"/>
      <c r="N759" s="41"/>
      <c r="O759" s="71"/>
      <c r="P759" s="71"/>
      <c r="Q759" s="72"/>
      <c r="R759" s="73"/>
      <c r="S759" s="65"/>
      <c r="T759" s="65"/>
      <c r="U759" s="65"/>
      <c r="V759" s="65"/>
      <c r="W759" s="65"/>
      <c r="X759" s="65"/>
      <c r="Y759" s="65"/>
      <c r="Z759" s="65"/>
      <c r="AA759" s="65"/>
      <c r="AB759" s="65"/>
      <c r="AC759" s="65"/>
      <c r="AD759" s="65"/>
      <c r="AE759" s="65"/>
      <c r="AF759" s="65"/>
      <c r="AG759" s="65"/>
    </row>
    <row r="760" spans="1:33" s="17" customFormat="1" ht="30.6" x14ac:dyDescent="0.25">
      <c r="A760" s="114">
        <f>IF(F760&lt;&gt;"",1+MAX($A$7:A759),"")</f>
        <v>597</v>
      </c>
      <c r="B760" s="66" t="s">
        <v>385</v>
      </c>
      <c r="C760" s="141" t="s">
        <v>389</v>
      </c>
      <c r="D760" s="67"/>
      <c r="E760" s="98" t="s">
        <v>379</v>
      </c>
      <c r="F760" s="68">
        <v>14</v>
      </c>
      <c r="G760" s="65"/>
      <c r="H760" s="68" t="s">
        <v>35</v>
      </c>
      <c r="I760" s="69">
        <v>0</v>
      </c>
      <c r="J760" s="70">
        <f t="shared" ref="J760" si="305">F760*(1+I760)</f>
        <v>14</v>
      </c>
      <c r="K760" s="71"/>
      <c r="L760" s="71">
        <f t="shared" ref="L760" si="306">K760*J760</f>
        <v>0</v>
      </c>
      <c r="M760" s="71"/>
      <c r="N760" s="41">
        <f t="shared" ref="N760" si="307">M760*J760</f>
        <v>0</v>
      </c>
      <c r="O760" s="71"/>
      <c r="P760" s="71">
        <f t="shared" ref="P760" si="308">O760*J760</f>
        <v>0</v>
      </c>
      <c r="Q760" s="72">
        <f t="shared" ref="Q760" si="309">(K760+O760)*J760</f>
        <v>0</v>
      </c>
      <c r="R760" s="73"/>
      <c r="S760" s="65"/>
      <c r="T760" s="65"/>
      <c r="U760" s="65"/>
      <c r="V760" s="65"/>
      <c r="W760" s="65"/>
      <c r="X760" s="65"/>
      <c r="Y760" s="65"/>
      <c r="Z760" s="65"/>
      <c r="AA760" s="65"/>
      <c r="AB760" s="65"/>
      <c r="AC760" s="65"/>
      <c r="AD760" s="65"/>
      <c r="AE760" s="65"/>
      <c r="AF760" s="65"/>
      <c r="AG760" s="65"/>
    </row>
    <row r="761" spans="1:33" s="17" customFormat="1" x14ac:dyDescent="0.25">
      <c r="A761" s="114" t="str">
        <f>IF(F761&lt;&gt;"",1+MAX($A$7:A760),"")</f>
        <v/>
      </c>
      <c r="B761" s="180"/>
      <c r="C761" s="136"/>
      <c r="D761" s="89"/>
      <c r="E761" s="91"/>
      <c r="F761" s="68"/>
      <c r="G761" s="65"/>
      <c r="H761" s="68"/>
      <c r="I761" s="69"/>
      <c r="J761" s="70"/>
      <c r="K761" s="71"/>
      <c r="L761" s="71"/>
      <c r="M761" s="71"/>
      <c r="N761" s="41"/>
      <c r="O761" s="71"/>
      <c r="P761" s="71"/>
      <c r="Q761" s="72"/>
      <c r="R761" s="73"/>
      <c r="S761" s="65"/>
      <c r="T761" s="65"/>
      <c r="U761" s="65"/>
      <c r="V761" s="65"/>
      <c r="W761" s="65"/>
      <c r="X761" s="65"/>
      <c r="Y761" s="65"/>
      <c r="Z761" s="65"/>
      <c r="AA761" s="65"/>
      <c r="AB761" s="65"/>
      <c r="AC761" s="65"/>
      <c r="AD761" s="65"/>
      <c r="AE761" s="65"/>
      <c r="AF761" s="65"/>
      <c r="AG761" s="65"/>
    </row>
    <row r="762" spans="1:33" s="198" customFormat="1" ht="15.6" x14ac:dyDescent="0.25">
      <c r="A762" s="197" t="str">
        <f>IF(F762&lt;&gt;"",1+MAX($A$7:A761),"")</f>
        <v/>
      </c>
      <c r="B762" s="197"/>
      <c r="C762" s="197"/>
      <c r="D762" s="197"/>
      <c r="E762" s="197" t="s">
        <v>53</v>
      </c>
      <c r="F762" s="197"/>
      <c r="H762" s="197"/>
      <c r="I762" s="197"/>
      <c r="J762" s="197"/>
      <c r="K762" s="197"/>
      <c r="L762" s="197"/>
      <c r="M762" s="197"/>
      <c r="N762" s="197"/>
      <c r="O762" s="197"/>
      <c r="P762" s="197"/>
      <c r="Q762" s="197"/>
      <c r="R762" s="195">
        <f>SUM(Q763:Q790)</f>
        <v>0</v>
      </c>
    </row>
    <row r="763" spans="1:33" s="17" customFormat="1" x14ac:dyDescent="0.25">
      <c r="A763" s="114" t="str">
        <f>IF(F763&lt;&gt;"",1+MAX($A$7:A762),"")</f>
        <v/>
      </c>
      <c r="B763" s="10"/>
      <c r="C763" s="5"/>
      <c r="D763" s="5"/>
      <c r="E763" s="4"/>
      <c r="F763" s="11"/>
      <c r="H763" s="68"/>
      <c r="I763" s="7"/>
      <c r="J763" s="8"/>
      <c r="K763" s="41"/>
      <c r="L763" s="41"/>
      <c r="M763" s="41"/>
      <c r="N763" s="41"/>
      <c r="O763" s="41"/>
      <c r="P763" s="41"/>
      <c r="Q763" s="42"/>
      <c r="R763" s="115"/>
    </row>
    <row r="764" spans="1:33" s="17" customFormat="1" x14ac:dyDescent="0.25">
      <c r="A764" s="114" t="str">
        <f>IF(F764&lt;&gt;"",1+MAX($A$7:A963),"")</f>
        <v/>
      </c>
      <c r="B764" s="180"/>
      <c r="C764" s="136"/>
      <c r="D764" s="5"/>
      <c r="E764" s="138" t="s">
        <v>202</v>
      </c>
      <c r="F764" s="68"/>
      <c r="G764" s="65"/>
      <c r="H764" s="68"/>
      <c r="I764" s="69"/>
      <c r="J764" s="70"/>
      <c r="K764" s="71"/>
      <c r="L764" s="71"/>
      <c r="M764" s="71"/>
      <c r="N764" s="41"/>
      <c r="O764" s="71"/>
      <c r="P764" s="71"/>
      <c r="Q764" s="72"/>
      <c r="R764" s="73"/>
      <c r="S764" s="65"/>
      <c r="T764" s="65"/>
      <c r="U764" s="65"/>
      <c r="V764" s="65"/>
      <c r="W764" s="65"/>
      <c r="X764" s="65"/>
      <c r="Y764" s="65"/>
      <c r="Z764" s="65"/>
      <c r="AA764" s="65"/>
      <c r="AB764" s="65"/>
      <c r="AC764" s="65"/>
      <c r="AD764" s="65"/>
      <c r="AE764" s="65"/>
      <c r="AF764" s="65"/>
      <c r="AG764" s="65"/>
    </row>
    <row r="765" spans="1:33" s="17" customFormat="1" x14ac:dyDescent="0.25">
      <c r="A765" s="114" t="str">
        <f>IF(F765&lt;&gt;"",1+MAX($A$7:A764),"")</f>
        <v/>
      </c>
      <c r="B765" s="66"/>
      <c r="C765" s="175"/>
      <c r="D765" s="5" t="s">
        <v>273</v>
      </c>
      <c r="E765" s="21" t="s">
        <v>274</v>
      </c>
      <c r="F765" s="68"/>
      <c r="G765" s="65"/>
      <c r="H765" s="68"/>
      <c r="I765" s="69"/>
      <c r="J765" s="70"/>
      <c r="K765" s="71"/>
      <c r="L765" s="71"/>
      <c r="M765" s="71"/>
      <c r="N765" s="41"/>
      <c r="O765" s="71"/>
      <c r="P765" s="71"/>
      <c r="Q765" s="72"/>
      <c r="R765" s="73"/>
      <c r="S765" s="65"/>
      <c r="T765" s="65"/>
      <c r="U765" s="65"/>
      <c r="V765" s="65"/>
      <c r="W765" s="65"/>
      <c r="X765" s="65"/>
      <c r="Y765" s="65"/>
      <c r="Z765" s="65"/>
      <c r="AA765" s="65"/>
      <c r="AB765" s="65"/>
      <c r="AC765" s="65"/>
      <c r="AD765" s="65"/>
      <c r="AE765" s="65"/>
      <c r="AF765" s="65"/>
      <c r="AG765" s="65"/>
    </row>
    <row r="766" spans="1:33" s="17" customFormat="1" ht="34.799999999999997" x14ac:dyDescent="0.25">
      <c r="A766" s="114">
        <f>IF(F766&lt;&gt;"",1+MAX($A$7:A765),"")</f>
        <v>598</v>
      </c>
      <c r="B766" s="66" t="s">
        <v>307</v>
      </c>
      <c r="C766" s="60"/>
      <c r="D766" s="60"/>
      <c r="E766" s="98" t="s">
        <v>289</v>
      </c>
      <c r="F766" s="68">
        <v>138</v>
      </c>
      <c r="H766" s="68" t="s">
        <v>40</v>
      </c>
      <c r="I766" s="69">
        <v>0</v>
      </c>
      <c r="J766" s="70">
        <f t="shared" ref="J766:J789" si="310">F766*(1+I766)</f>
        <v>138</v>
      </c>
      <c r="K766" s="71"/>
      <c r="L766" s="71">
        <f t="shared" ref="L766:L789" si="311">K766*J766</f>
        <v>0</v>
      </c>
      <c r="M766" s="71"/>
      <c r="N766" s="41">
        <f t="shared" ref="N766:N789" si="312">M766*J766</f>
        <v>0</v>
      </c>
      <c r="O766" s="71"/>
      <c r="P766" s="71">
        <f t="shared" ref="P766:P789" si="313">O766*J766</f>
        <v>0</v>
      </c>
      <c r="Q766" s="72">
        <f t="shared" ref="Q766:Q789" si="314">(K766+O766)*J766</f>
        <v>0</v>
      </c>
      <c r="R766" s="73"/>
    </row>
    <row r="767" spans="1:33" s="17" customFormat="1" x14ac:dyDescent="0.25">
      <c r="A767" s="114" t="str">
        <f>IF(F767&lt;&gt;"",1+MAX($A$7:A766),"")</f>
        <v/>
      </c>
      <c r="B767" s="66"/>
      <c r="C767" s="136"/>
      <c r="D767" s="5" t="s">
        <v>90</v>
      </c>
      <c r="E767" s="21" t="s">
        <v>91</v>
      </c>
      <c r="F767" s="68"/>
      <c r="G767" s="65"/>
      <c r="H767" s="68"/>
      <c r="I767" s="69"/>
      <c r="J767" s="70"/>
      <c r="K767" s="71"/>
      <c r="L767" s="71"/>
      <c r="M767" s="71"/>
      <c r="N767" s="41"/>
      <c r="O767" s="71"/>
      <c r="P767" s="71"/>
      <c r="Q767" s="72"/>
      <c r="R767" s="73"/>
      <c r="S767" s="65"/>
      <c r="T767" s="65"/>
      <c r="U767" s="65"/>
      <c r="V767" s="65"/>
      <c r="W767" s="65"/>
      <c r="X767" s="65"/>
      <c r="Y767" s="65"/>
      <c r="Z767" s="65"/>
      <c r="AA767" s="65"/>
      <c r="AB767" s="65"/>
      <c r="AC767" s="65"/>
      <c r="AD767" s="65"/>
      <c r="AE767" s="65"/>
      <c r="AF767" s="65"/>
      <c r="AG767" s="65"/>
    </row>
    <row r="768" spans="1:33" s="17" customFormat="1" ht="30.6" x14ac:dyDescent="0.25">
      <c r="A768" s="114">
        <f>IF(F768&lt;&gt;"",1+MAX($A$7:A767),"")</f>
        <v>599</v>
      </c>
      <c r="B768" s="66" t="s">
        <v>308</v>
      </c>
      <c r="C768" s="226" t="s">
        <v>267</v>
      </c>
      <c r="D768" s="89"/>
      <c r="E768" s="98" t="s">
        <v>290</v>
      </c>
      <c r="F768" s="68">
        <v>5</v>
      </c>
      <c r="G768" s="65"/>
      <c r="H768" s="68" t="s">
        <v>35</v>
      </c>
      <c r="I768" s="69">
        <v>0</v>
      </c>
      <c r="J768" s="70">
        <f t="shared" si="310"/>
        <v>5</v>
      </c>
      <c r="K768" s="71"/>
      <c r="L768" s="71">
        <f t="shared" si="311"/>
        <v>0</v>
      </c>
      <c r="M768" s="71"/>
      <c r="N768" s="41">
        <f t="shared" si="312"/>
        <v>0</v>
      </c>
      <c r="O768" s="71"/>
      <c r="P768" s="71">
        <f t="shared" si="313"/>
        <v>0</v>
      </c>
      <c r="Q768" s="72">
        <f t="shared" si="314"/>
        <v>0</v>
      </c>
      <c r="R768" s="73"/>
      <c r="S768" s="65"/>
      <c r="T768" s="65"/>
      <c r="U768" s="65"/>
      <c r="V768" s="65"/>
      <c r="W768" s="65"/>
      <c r="X768" s="65"/>
      <c r="Y768" s="65"/>
      <c r="Z768" s="65"/>
      <c r="AA768" s="65"/>
      <c r="AB768" s="65"/>
      <c r="AC768" s="65"/>
      <c r="AD768" s="65"/>
      <c r="AE768" s="65"/>
      <c r="AF768" s="65"/>
      <c r="AG768" s="65"/>
    </row>
    <row r="769" spans="1:33" s="17" customFormat="1" ht="30.6" x14ac:dyDescent="0.25">
      <c r="A769" s="114">
        <f>IF(F769&lt;&gt;"",1+MAX($A$7:A768),"")</f>
        <v>600</v>
      </c>
      <c r="B769" s="66" t="s">
        <v>308</v>
      </c>
      <c r="C769" s="227"/>
      <c r="D769" s="89"/>
      <c r="E769" s="98" t="s">
        <v>291</v>
      </c>
      <c r="F769" s="68">
        <v>1</v>
      </c>
      <c r="G769" s="65"/>
      <c r="H769" s="68" t="s">
        <v>35</v>
      </c>
      <c r="I769" s="69">
        <v>0</v>
      </c>
      <c r="J769" s="70">
        <f t="shared" si="310"/>
        <v>1</v>
      </c>
      <c r="K769" s="71"/>
      <c r="L769" s="71">
        <f t="shared" si="311"/>
        <v>0</v>
      </c>
      <c r="M769" s="71"/>
      <c r="N769" s="41">
        <f t="shared" si="312"/>
        <v>0</v>
      </c>
      <c r="O769" s="71"/>
      <c r="P769" s="71">
        <f t="shared" si="313"/>
        <v>0</v>
      </c>
      <c r="Q769" s="72">
        <f t="shared" si="314"/>
        <v>0</v>
      </c>
      <c r="R769" s="73"/>
      <c r="S769" s="65"/>
      <c r="T769" s="65"/>
      <c r="U769" s="65"/>
      <c r="V769" s="65"/>
      <c r="W769" s="65"/>
      <c r="X769" s="65"/>
      <c r="Y769" s="65"/>
      <c r="Z769" s="65"/>
      <c r="AA769" s="65"/>
      <c r="AB769" s="65"/>
      <c r="AC769" s="65"/>
      <c r="AD769" s="65"/>
      <c r="AE769" s="65"/>
      <c r="AF769" s="65"/>
      <c r="AG769" s="65"/>
    </row>
    <row r="770" spans="1:33" s="17" customFormat="1" ht="30.6" x14ac:dyDescent="0.25">
      <c r="A770" s="114">
        <f>IF(F770&lt;&gt;"",1+MAX($A$7:A769),"")</f>
        <v>601</v>
      </c>
      <c r="B770" s="66" t="s">
        <v>308</v>
      </c>
      <c r="C770" s="227"/>
      <c r="D770" s="89"/>
      <c r="E770" s="98" t="s">
        <v>292</v>
      </c>
      <c r="F770" s="68">
        <v>4</v>
      </c>
      <c r="G770" s="65"/>
      <c r="H770" s="68" t="s">
        <v>35</v>
      </c>
      <c r="I770" s="69">
        <v>0</v>
      </c>
      <c r="J770" s="70">
        <f t="shared" si="310"/>
        <v>4</v>
      </c>
      <c r="K770" s="71"/>
      <c r="L770" s="71">
        <f t="shared" si="311"/>
        <v>0</v>
      </c>
      <c r="M770" s="71"/>
      <c r="N770" s="41">
        <f t="shared" si="312"/>
        <v>0</v>
      </c>
      <c r="O770" s="71"/>
      <c r="P770" s="71">
        <f t="shared" si="313"/>
        <v>0</v>
      </c>
      <c r="Q770" s="72">
        <f t="shared" si="314"/>
        <v>0</v>
      </c>
      <c r="R770" s="73"/>
      <c r="S770" s="65"/>
      <c r="T770" s="65"/>
      <c r="U770" s="65"/>
      <c r="V770" s="65"/>
      <c r="W770" s="65"/>
      <c r="X770" s="65"/>
      <c r="Y770" s="65"/>
      <c r="Z770" s="65"/>
      <c r="AA770" s="65"/>
      <c r="AB770" s="65"/>
      <c r="AC770" s="65"/>
      <c r="AD770" s="65"/>
      <c r="AE770" s="65"/>
      <c r="AF770" s="65"/>
      <c r="AG770" s="65"/>
    </row>
    <row r="771" spans="1:33" s="17" customFormat="1" ht="30.6" x14ac:dyDescent="0.25">
      <c r="A771" s="114">
        <f>IF(F771&lt;&gt;"",1+MAX($A$7:A770),"")</f>
        <v>602</v>
      </c>
      <c r="B771" s="66" t="s">
        <v>308</v>
      </c>
      <c r="C771" s="227"/>
      <c r="D771" s="89"/>
      <c r="E771" s="98" t="s">
        <v>293</v>
      </c>
      <c r="F771" s="68">
        <v>2</v>
      </c>
      <c r="G771" s="65"/>
      <c r="H771" s="68" t="s">
        <v>35</v>
      </c>
      <c r="I771" s="69">
        <v>0</v>
      </c>
      <c r="J771" s="70">
        <f t="shared" si="310"/>
        <v>2</v>
      </c>
      <c r="K771" s="71"/>
      <c r="L771" s="71">
        <f t="shared" si="311"/>
        <v>0</v>
      </c>
      <c r="M771" s="71"/>
      <c r="N771" s="41">
        <f t="shared" si="312"/>
        <v>0</v>
      </c>
      <c r="O771" s="71"/>
      <c r="P771" s="71">
        <f t="shared" si="313"/>
        <v>0</v>
      </c>
      <c r="Q771" s="72">
        <f t="shared" si="314"/>
        <v>0</v>
      </c>
      <c r="R771" s="73"/>
      <c r="S771" s="65"/>
      <c r="T771" s="65"/>
      <c r="U771" s="65"/>
      <c r="V771" s="65"/>
      <c r="W771" s="65"/>
      <c r="X771" s="65"/>
      <c r="Y771" s="65"/>
      <c r="Z771" s="65"/>
      <c r="AA771" s="65"/>
      <c r="AB771" s="65"/>
      <c r="AC771" s="65"/>
      <c r="AD771" s="65"/>
      <c r="AE771" s="65"/>
      <c r="AF771" s="65"/>
      <c r="AG771" s="65"/>
    </row>
    <row r="772" spans="1:33" s="17" customFormat="1" ht="30.6" x14ac:dyDescent="0.25">
      <c r="A772" s="114">
        <f>IF(F772&lt;&gt;"",1+MAX($A$7:A771),"")</f>
        <v>603</v>
      </c>
      <c r="B772" s="66" t="s">
        <v>308</v>
      </c>
      <c r="C772" s="227"/>
      <c r="D772" s="89"/>
      <c r="E772" s="98" t="s">
        <v>294</v>
      </c>
      <c r="F772" s="68">
        <v>2</v>
      </c>
      <c r="G772" s="65"/>
      <c r="H772" s="68" t="s">
        <v>35</v>
      </c>
      <c r="I772" s="69">
        <v>0</v>
      </c>
      <c r="J772" s="70">
        <f t="shared" si="310"/>
        <v>2</v>
      </c>
      <c r="K772" s="71"/>
      <c r="L772" s="71">
        <f t="shared" si="311"/>
        <v>0</v>
      </c>
      <c r="M772" s="71"/>
      <c r="N772" s="41">
        <f t="shared" si="312"/>
        <v>0</v>
      </c>
      <c r="O772" s="71"/>
      <c r="P772" s="71">
        <f t="shared" si="313"/>
        <v>0</v>
      </c>
      <c r="Q772" s="72">
        <f t="shared" si="314"/>
        <v>0</v>
      </c>
      <c r="R772" s="73"/>
      <c r="S772" s="65"/>
      <c r="T772" s="65"/>
      <c r="U772" s="65"/>
      <c r="V772" s="65"/>
      <c r="W772" s="65"/>
      <c r="X772" s="65"/>
      <c r="Y772" s="65"/>
      <c r="Z772" s="65"/>
      <c r="AA772" s="65"/>
      <c r="AB772" s="65"/>
      <c r="AC772" s="65"/>
      <c r="AD772" s="65"/>
      <c r="AE772" s="65"/>
      <c r="AF772" s="65"/>
      <c r="AG772" s="65"/>
    </row>
    <row r="773" spans="1:33" s="17" customFormat="1" ht="30.6" x14ac:dyDescent="0.25">
      <c r="A773" s="114">
        <f>IF(F773&lt;&gt;"",1+MAX($A$7:A772),"")</f>
        <v>604</v>
      </c>
      <c r="B773" s="66" t="s">
        <v>308</v>
      </c>
      <c r="C773" s="227"/>
      <c r="D773" s="89"/>
      <c r="E773" s="98" t="s">
        <v>295</v>
      </c>
      <c r="F773" s="68">
        <v>1</v>
      </c>
      <c r="G773" s="65"/>
      <c r="H773" s="68" t="s">
        <v>35</v>
      </c>
      <c r="I773" s="69">
        <v>0</v>
      </c>
      <c r="J773" s="70">
        <f t="shared" si="310"/>
        <v>1</v>
      </c>
      <c r="K773" s="71"/>
      <c r="L773" s="71">
        <f t="shared" si="311"/>
        <v>0</v>
      </c>
      <c r="M773" s="71"/>
      <c r="N773" s="41">
        <f t="shared" si="312"/>
        <v>0</v>
      </c>
      <c r="O773" s="71"/>
      <c r="P773" s="71">
        <f t="shared" si="313"/>
        <v>0</v>
      </c>
      <c r="Q773" s="72">
        <f t="shared" si="314"/>
        <v>0</v>
      </c>
      <c r="R773" s="73"/>
      <c r="S773" s="65"/>
      <c r="T773" s="65"/>
      <c r="U773" s="65"/>
      <c r="V773" s="65"/>
      <c r="W773" s="65"/>
      <c r="X773" s="65"/>
      <c r="Y773" s="65"/>
      <c r="Z773" s="65"/>
      <c r="AA773" s="65"/>
      <c r="AB773" s="65"/>
      <c r="AC773" s="65"/>
      <c r="AD773" s="65"/>
      <c r="AE773" s="65"/>
      <c r="AF773" s="65"/>
      <c r="AG773" s="65"/>
    </row>
    <row r="774" spans="1:33" s="17" customFormat="1" ht="30.6" x14ac:dyDescent="0.25">
      <c r="A774" s="114">
        <f>IF(F774&lt;&gt;"",1+MAX($A$7:A773),"")</f>
        <v>605</v>
      </c>
      <c r="B774" s="66" t="s">
        <v>308</v>
      </c>
      <c r="C774" s="227"/>
      <c r="D774" s="89"/>
      <c r="E774" s="98" t="s">
        <v>296</v>
      </c>
      <c r="F774" s="68">
        <v>8</v>
      </c>
      <c r="G774" s="65"/>
      <c r="H774" s="68" t="s">
        <v>35</v>
      </c>
      <c r="I774" s="69">
        <v>0</v>
      </c>
      <c r="J774" s="70">
        <f t="shared" si="310"/>
        <v>8</v>
      </c>
      <c r="K774" s="71"/>
      <c r="L774" s="71">
        <f t="shared" si="311"/>
        <v>0</v>
      </c>
      <c r="M774" s="71"/>
      <c r="N774" s="41">
        <f t="shared" si="312"/>
        <v>0</v>
      </c>
      <c r="O774" s="71"/>
      <c r="P774" s="71">
        <f t="shared" si="313"/>
        <v>0</v>
      </c>
      <c r="Q774" s="72">
        <f t="shared" si="314"/>
        <v>0</v>
      </c>
      <c r="R774" s="73"/>
      <c r="S774" s="65"/>
      <c r="T774" s="65"/>
      <c r="U774" s="65"/>
      <c r="V774" s="65"/>
      <c r="W774" s="65"/>
      <c r="X774" s="65"/>
      <c r="Y774" s="65"/>
      <c r="Z774" s="65"/>
      <c r="AA774" s="65"/>
      <c r="AB774" s="65"/>
      <c r="AC774" s="65"/>
      <c r="AD774" s="65"/>
      <c r="AE774" s="65"/>
      <c r="AF774" s="65"/>
      <c r="AG774" s="65"/>
    </row>
    <row r="775" spans="1:33" s="17" customFormat="1" x14ac:dyDescent="0.25">
      <c r="A775" s="114">
        <f>IF(F775&lt;&gt;"",1+MAX($A$7:A774),"")</f>
        <v>606</v>
      </c>
      <c r="B775" s="66" t="s">
        <v>308</v>
      </c>
      <c r="C775" s="227"/>
      <c r="D775" s="89"/>
      <c r="E775" s="98" t="s">
        <v>297</v>
      </c>
      <c r="F775" s="68">
        <v>1</v>
      </c>
      <c r="G775" s="65"/>
      <c r="H775" s="68" t="s">
        <v>35</v>
      </c>
      <c r="I775" s="69">
        <v>0</v>
      </c>
      <c r="J775" s="70">
        <f t="shared" si="310"/>
        <v>1</v>
      </c>
      <c r="K775" s="71"/>
      <c r="L775" s="71">
        <f t="shared" si="311"/>
        <v>0</v>
      </c>
      <c r="M775" s="71"/>
      <c r="N775" s="41">
        <f t="shared" si="312"/>
        <v>0</v>
      </c>
      <c r="O775" s="71"/>
      <c r="P775" s="71">
        <f t="shared" si="313"/>
        <v>0</v>
      </c>
      <c r="Q775" s="72">
        <f t="shared" si="314"/>
        <v>0</v>
      </c>
      <c r="R775" s="73"/>
      <c r="S775" s="65"/>
      <c r="T775" s="65"/>
      <c r="U775" s="65"/>
      <c r="V775" s="65"/>
      <c r="W775" s="65"/>
      <c r="X775" s="65"/>
      <c r="Y775" s="65"/>
      <c r="Z775" s="65"/>
      <c r="AA775" s="65"/>
      <c r="AB775" s="65"/>
      <c r="AC775" s="65"/>
      <c r="AD775" s="65"/>
      <c r="AE775" s="65"/>
      <c r="AF775" s="65"/>
      <c r="AG775" s="65"/>
    </row>
    <row r="776" spans="1:33" s="17" customFormat="1" ht="30" x14ac:dyDescent="0.25">
      <c r="A776" s="114">
        <f>IF(F776&lt;&gt;"",1+MAX($A$7:A775),"")</f>
        <v>607</v>
      </c>
      <c r="B776" s="66" t="s">
        <v>309</v>
      </c>
      <c r="C776" s="227"/>
      <c r="D776" s="89"/>
      <c r="E776" s="98" t="s">
        <v>298</v>
      </c>
      <c r="F776" s="68">
        <v>1</v>
      </c>
      <c r="G776" s="65"/>
      <c r="H776" s="68" t="s">
        <v>35</v>
      </c>
      <c r="I776" s="69">
        <v>0</v>
      </c>
      <c r="J776" s="70">
        <f t="shared" si="310"/>
        <v>1</v>
      </c>
      <c r="K776" s="71"/>
      <c r="L776" s="71">
        <f t="shared" si="311"/>
        <v>0</v>
      </c>
      <c r="M776" s="71"/>
      <c r="N776" s="41">
        <f t="shared" si="312"/>
        <v>0</v>
      </c>
      <c r="O776" s="71"/>
      <c r="P776" s="71">
        <f t="shared" si="313"/>
        <v>0</v>
      </c>
      <c r="Q776" s="72">
        <f t="shared" si="314"/>
        <v>0</v>
      </c>
      <c r="R776" s="73"/>
      <c r="S776" s="65"/>
      <c r="T776" s="65"/>
      <c r="U776" s="65"/>
      <c r="V776" s="65"/>
      <c r="W776" s="65"/>
      <c r="X776" s="65"/>
      <c r="Y776" s="65"/>
      <c r="Z776" s="65"/>
      <c r="AA776" s="65"/>
      <c r="AB776" s="65"/>
      <c r="AC776" s="65"/>
      <c r="AD776" s="65"/>
      <c r="AE776" s="65"/>
      <c r="AF776" s="65"/>
      <c r="AG776" s="65"/>
    </row>
    <row r="777" spans="1:33" s="17" customFormat="1" x14ac:dyDescent="0.25">
      <c r="A777" s="114">
        <f>IF(F777&lt;&gt;"",1+MAX($A$7:A776),"")</f>
        <v>608</v>
      </c>
      <c r="B777" s="66" t="s">
        <v>309</v>
      </c>
      <c r="C777" s="227"/>
      <c r="D777" s="89"/>
      <c r="E777" s="98" t="s">
        <v>299</v>
      </c>
      <c r="F777" s="68">
        <v>1</v>
      </c>
      <c r="G777" s="65"/>
      <c r="H777" s="68" t="s">
        <v>35</v>
      </c>
      <c r="I777" s="69">
        <v>0</v>
      </c>
      <c r="J777" s="70">
        <f t="shared" si="310"/>
        <v>1</v>
      </c>
      <c r="K777" s="71"/>
      <c r="L777" s="71">
        <f t="shared" si="311"/>
        <v>0</v>
      </c>
      <c r="M777" s="71"/>
      <c r="N777" s="41">
        <f t="shared" si="312"/>
        <v>0</v>
      </c>
      <c r="O777" s="71"/>
      <c r="P777" s="71">
        <f t="shared" si="313"/>
        <v>0</v>
      </c>
      <c r="Q777" s="72">
        <f t="shared" si="314"/>
        <v>0</v>
      </c>
      <c r="R777" s="73"/>
      <c r="S777" s="65"/>
      <c r="T777" s="65"/>
      <c r="U777" s="65"/>
      <c r="V777" s="65"/>
      <c r="W777" s="65"/>
      <c r="X777" s="65"/>
      <c r="Y777" s="65"/>
      <c r="Z777" s="65"/>
      <c r="AA777" s="65"/>
      <c r="AB777" s="65"/>
      <c r="AC777" s="65"/>
      <c r="AD777" s="65"/>
      <c r="AE777" s="65"/>
      <c r="AF777" s="65"/>
      <c r="AG777" s="65"/>
    </row>
    <row r="778" spans="1:33" s="17" customFormat="1" x14ac:dyDescent="0.25">
      <c r="A778" s="114">
        <f>IF(F778&lt;&gt;"",1+MAX($A$7:A777),"")</f>
        <v>609</v>
      </c>
      <c r="B778" s="66" t="s">
        <v>309</v>
      </c>
      <c r="C778" s="227"/>
      <c r="D778" s="89"/>
      <c r="E778" s="98" t="s">
        <v>300</v>
      </c>
      <c r="F778" s="68">
        <v>1</v>
      </c>
      <c r="G778" s="65"/>
      <c r="H778" s="68" t="s">
        <v>35</v>
      </c>
      <c r="I778" s="69">
        <v>0</v>
      </c>
      <c r="J778" s="70">
        <f t="shared" si="310"/>
        <v>1</v>
      </c>
      <c r="K778" s="71"/>
      <c r="L778" s="71">
        <f t="shared" si="311"/>
        <v>0</v>
      </c>
      <c r="M778" s="71"/>
      <c r="N778" s="41">
        <f t="shared" si="312"/>
        <v>0</v>
      </c>
      <c r="O778" s="71"/>
      <c r="P778" s="71">
        <f t="shared" si="313"/>
        <v>0</v>
      </c>
      <c r="Q778" s="72">
        <f t="shared" si="314"/>
        <v>0</v>
      </c>
      <c r="R778" s="73"/>
      <c r="S778" s="65"/>
      <c r="T778" s="65"/>
      <c r="U778" s="65"/>
      <c r="V778" s="65"/>
      <c r="W778" s="65"/>
      <c r="X778" s="65"/>
      <c r="Y778" s="65"/>
      <c r="Z778" s="65"/>
      <c r="AA778" s="65"/>
      <c r="AB778" s="65"/>
      <c r="AC778" s="65"/>
      <c r="AD778" s="65"/>
      <c r="AE778" s="65"/>
      <c r="AF778" s="65"/>
      <c r="AG778" s="65"/>
    </row>
    <row r="779" spans="1:33" s="17" customFormat="1" x14ac:dyDescent="0.25">
      <c r="A779" s="114">
        <f>IF(F779&lt;&gt;"",1+MAX($A$7:A778),"")</f>
        <v>610</v>
      </c>
      <c r="B779" s="66" t="s">
        <v>309</v>
      </c>
      <c r="C779" s="227"/>
      <c r="D779" s="89"/>
      <c r="E779" s="98" t="s">
        <v>301</v>
      </c>
      <c r="F779" s="68">
        <v>1</v>
      </c>
      <c r="G779" s="65"/>
      <c r="H779" s="68" t="s">
        <v>35</v>
      </c>
      <c r="I779" s="69">
        <v>0</v>
      </c>
      <c r="J779" s="70">
        <f t="shared" si="310"/>
        <v>1</v>
      </c>
      <c r="K779" s="71"/>
      <c r="L779" s="71">
        <f t="shared" si="311"/>
        <v>0</v>
      </c>
      <c r="M779" s="71"/>
      <c r="N779" s="41">
        <f t="shared" si="312"/>
        <v>0</v>
      </c>
      <c r="O779" s="71"/>
      <c r="P779" s="71">
        <f t="shared" si="313"/>
        <v>0</v>
      </c>
      <c r="Q779" s="72">
        <f t="shared" si="314"/>
        <v>0</v>
      </c>
      <c r="R779" s="73"/>
      <c r="S779" s="65"/>
      <c r="T779" s="65"/>
      <c r="U779" s="65"/>
      <c r="V779" s="65"/>
      <c r="W779" s="65"/>
      <c r="X779" s="65"/>
      <c r="Y779" s="65"/>
      <c r="Z779" s="65"/>
      <c r="AA779" s="65"/>
      <c r="AB779" s="65"/>
      <c r="AC779" s="65"/>
      <c r="AD779" s="65"/>
      <c r="AE779" s="65"/>
      <c r="AF779" s="65"/>
      <c r="AG779" s="65"/>
    </row>
    <row r="780" spans="1:33" s="17" customFormat="1" x14ac:dyDescent="0.25">
      <c r="A780" s="114">
        <f>IF(F780&lt;&gt;"",1+MAX($A$7:A779),"")</f>
        <v>611</v>
      </c>
      <c r="B780" s="66" t="s">
        <v>309</v>
      </c>
      <c r="C780" s="227"/>
      <c r="D780" s="89"/>
      <c r="E780" s="98" t="s">
        <v>302</v>
      </c>
      <c r="F780" s="68">
        <v>1</v>
      </c>
      <c r="G780" s="65"/>
      <c r="H780" s="68" t="s">
        <v>35</v>
      </c>
      <c r="I780" s="69">
        <v>0</v>
      </c>
      <c r="J780" s="70">
        <f t="shared" si="310"/>
        <v>1</v>
      </c>
      <c r="K780" s="71"/>
      <c r="L780" s="71">
        <f t="shared" si="311"/>
        <v>0</v>
      </c>
      <c r="M780" s="71"/>
      <c r="N780" s="41">
        <f t="shared" si="312"/>
        <v>0</v>
      </c>
      <c r="O780" s="71"/>
      <c r="P780" s="71">
        <f t="shared" si="313"/>
        <v>0</v>
      </c>
      <c r="Q780" s="72">
        <f t="shared" si="314"/>
        <v>0</v>
      </c>
      <c r="R780" s="73"/>
      <c r="S780" s="65"/>
      <c r="T780" s="65"/>
      <c r="U780" s="65"/>
      <c r="V780" s="65"/>
      <c r="W780" s="65"/>
      <c r="X780" s="65"/>
      <c r="Y780" s="65"/>
      <c r="Z780" s="65"/>
      <c r="AA780" s="65"/>
      <c r="AB780" s="65"/>
      <c r="AC780" s="65"/>
      <c r="AD780" s="65"/>
      <c r="AE780" s="65"/>
      <c r="AF780" s="65"/>
      <c r="AG780" s="65"/>
    </row>
    <row r="781" spans="1:33" s="17" customFormat="1" x14ac:dyDescent="0.25">
      <c r="A781" s="114">
        <f>IF(F781&lt;&gt;"",1+MAX($A$7:A780),"")</f>
        <v>612</v>
      </c>
      <c r="B781" s="66" t="s">
        <v>309</v>
      </c>
      <c r="C781" s="227"/>
      <c r="D781" s="89"/>
      <c r="E781" s="98" t="s">
        <v>303</v>
      </c>
      <c r="F781" s="68">
        <v>1</v>
      </c>
      <c r="G781" s="65"/>
      <c r="H781" s="68" t="s">
        <v>35</v>
      </c>
      <c r="I781" s="69">
        <v>0</v>
      </c>
      <c r="J781" s="70">
        <f t="shared" ref="J781:J784" si="315">F781*(1+I781)</f>
        <v>1</v>
      </c>
      <c r="K781" s="71"/>
      <c r="L781" s="71">
        <f t="shared" ref="L781:L784" si="316">K781*J781</f>
        <v>0</v>
      </c>
      <c r="M781" s="71"/>
      <c r="N781" s="41">
        <f t="shared" ref="N781:N784" si="317">M781*J781</f>
        <v>0</v>
      </c>
      <c r="O781" s="71"/>
      <c r="P781" s="71">
        <f t="shared" ref="P781:P784" si="318">O781*J781</f>
        <v>0</v>
      </c>
      <c r="Q781" s="72">
        <f t="shared" ref="Q781:Q784" si="319">(K781+O781)*J781</f>
        <v>0</v>
      </c>
      <c r="R781" s="73"/>
      <c r="S781" s="65"/>
      <c r="T781" s="65"/>
      <c r="U781" s="65"/>
      <c r="V781" s="65"/>
      <c r="W781" s="65"/>
      <c r="X781" s="65"/>
      <c r="Y781" s="65"/>
      <c r="Z781" s="65"/>
      <c r="AA781" s="65"/>
      <c r="AB781" s="65"/>
      <c r="AC781" s="65"/>
      <c r="AD781" s="65"/>
      <c r="AE781" s="65"/>
      <c r="AF781" s="65"/>
      <c r="AG781" s="65"/>
    </row>
    <row r="782" spans="1:33" s="17" customFormat="1" x14ac:dyDescent="0.25">
      <c r="A782" s="114">
        <f>IF(F782&lt;&gt;"",1+MAX($A$7:A781),"")</f>
        <v>613</v>
      </c>
      <c r="B782" s="66" t="s">
        <v>309</v>
      </c>
      <c r="C782" s="227"/>
      <c r="D782" s="89"/>
      <c r="E782" s="98" t="s">
        <v>304</v>
      </c>
      <c r="F782" s="68">
        <v>1</v>
      </c>
      <c r="G782" s="65"/>
      <c r="H782" s="68" t="s">
        <v>35</v>
      </c>
      <c r="I782" s="69">
        <v>0</v>
      </c>
      <c r="J782" s="70">
        <f t="shared" si="315"/>
        <v>1</v>
      </c>
      <c r="K782" s="71"/>
      <c r="L782" s="71">
        <f t="shared" si="316"/>
        <v>0</v>
      </c>
      <c r="M782" s="71"/>
      <c r="N782" s="41">
        <f t="shared" si="317"/>
        <v>0</v>
      </c>
      <c r="O782" s="71"/>
      <c r="P782" s="71">
        <f t="shared" si="318"/>
        <v>0</v>
      </c>
      <c r="Q782" s="72">
        <f t="shared" si="319"/>
        <v>0</v>
      </c>
      <c r="R782" s="73"/>
      <c r="S782" s="65"/>
      <c r="T782" s="65"/>
      <c r="U782" s="65"/>
      <c r="V782" s="65"/>
      <c r="W782" s="65"/>
      <c r="X782" s="65"/>
      <c r="Y782" s="65"/>
      <c r="Z782" s="65"/>
      <c r="AA782" s="65"/>
      <c r="AB782" s="65"/>
      <c r="AC782" s="65"/>
      <c r="AD782" s="65"/>
      <c r="AE782" s="65"/>
      <c r="AF782" s="65"/>
      <c r="AG782" s="65"/>
    </row>
    <row r="783" spans="1:33" s="17" customFormat="1" x14ac:dyDescent="0.25">
      <c r="A783" s="114">
        <f>IF(F783&lt;&gt;"",1+MAX($A$7:A782),"")</f>
        <v>614</v>
      </c>
      <c r="B783" s="66" t="s">
        <v>309</v>
      </c>
      <c r="C783" s="227"/>
      <c r="D783" s="89"/>
      <c r="E783" s="98" t="s">
        <v>305</v>
      </c>
      <c r="F783" s="68">
        <v>1</v>
      </c>
      <c r="G783" s="65"/>
      <c r="H783" s="68" t="s">
        <v>35</v>
      </c>
      <c r="I783" s="69">
        <v>0</v>
      </c>
      <c r="J783" s="70">
        <f t="shared" si="315"/>
        <v>1</v>
      </c>
      <c r="K783" s="71"/>
      <c r="L783" s="71">
        <f t="shared" si="316"/>
        <v>0</v>
      </c>
      <c r="M783" s="71"/>
      <c r="N783" s="41">
        <f t="shared" si="317"/>
        <v>0</v>
      </c>
      <c r="O783" s="71"/>
      <c r="P783" s="71">
        <f t="shared" si="318"/>
        <v>0</v>
      </c>
      <c r="Q783" s="72">
        <f t="shared" si="319"/>
        <v>0</v>
      </c>
      <c r="R783" s="73"/>
      <c r="S783" s="65"/>
      <c r="T783" s="65"/>
      <c r="U783" s="65"/>
      <c r="V783" s="65"/>
      <c r="W783" s="65"/>
      <c r="X783" s="65"/>
      <c r="Y783" s="65"/>
      <c r="Z783" s="65"/>
      <c r="AA783" s="65"/>
      <c r="AB783" s="65"/>
      <c r="AC783" s="65"/>
      <c r="AD783" s="65"/>
      <c r="AE783" s="65"/>
      <c r="AF783" s="65"/>
      <c r="AG783" s="65"/>
    </row>
    <row r="784" spans="1:33" s="17" customFormat="1" ht="30" x14ac:dyDescent="0.25">
      <c r="A784" s="114">
        <f>IF(F784&lt;&gt;"",1+MAX($A$7:A783),"")</f>
        <v>615</v>
      </c>
      <c r="B784" s="66" t="s">
        <v>309</v>
      </c>
      <c r="C784" s="228"/>
      <c r="D784" s="89"/>
      <c r="E784" s="98" t="s">
        <v>306</v>
      </c>
      <c r="F784" s="68">
        <v>1</v>
      </c>
      <c r="G784" s="65"/>
      <c r="H784" s="68" t="s">
        <v>35</v>
      </c>
      <c r="I784" s="69">
        <v>0</v>
      </c>
      <c r="J784" s="70">
        <f t="shared" si="315"/>
        <v>1</v>
      </c>
      <c r="K784" s="71"/>
      <c r="L784" s="71">
        <f t="shared" si="316"/>
        <v>0</v>
      </c>
      <c r="M784" s="71"/>
      <c r="N784" s="41">
        <f t="shared" si="317"/>
        <v>0</v>
      </c>
      <c r="O784" s="71"/>
      <c r="P784" s="71">
        <f t="shared" si="318"/>
        <v>0</v>
      </c>
      <c r="Q784" s="72">
        <f t="shared" si="319"/>
        <v>0</v>
      </c>
      <c r="R784" s="73"/>
      <c r="S784" s="65"/>
      <c r="T784" s="65"/>
      <c r="U784" s="65"/>
      <c r="V784" s="65"/>
      <c r="W784" s="65"/>
      <c r="X784" s="65"/>
      <c r="Y784" s="65"/>
      <c r="Z784" s="65"/>
      <c r="AA784" s="65"/>
      <c r="AB784" s="65"/>
      <c r="AC784" s="65"/>
      <c r="AD784" s="65"/>
      <c r="AE784" s="65"/>
      <c r="AF784" s="65"/>
      <c r="AG784" s="65"/>
    </row>
    <row r="785" spans="1:33" s="17" customFormat="1" x14ac:dyDescent="0.25">
      <c r="A785" s="114" t="str">
        <f>IF(F785&lt;&gt;"",1+MAX($A$7:A784),"")</f>
        <v/>
      </c>
      <c r="B785" s="66"/>
      <c r="C785" s="5"/>
      <c r="D785" s="5" t="s">
        <v>169</v>
      </c>
      <c r="E785" s="21" t="s">
        <v>170</v>
      </c>
      <c r="F785" s="68"/>
      <c r="H785" s="68"/>
      <c r="I785" s="69"/>
      <c r="J785" s="70"/>
      <c r="K785" s="71"/>
      <c r="L785" s="71"/>
      <c r="M785" s="71"/>
      <c r="N785" s="41"/>
      <c r="O785" s="71"/>
      <c r="P785" s="71"/>
      <c r="Q785" s="72"/>
      <c r="R785" s="73"/>
    </row>
    <row r="786" spans="1:33" s="17" customFormat="1" ht="30.6" x14ac:dyDescent="0.25">
      <c r="A786" s="114">
        <f>IF(F786&lt;&gt;"",1+MAX($A$7:A785),"")</f>
        <v>616</v>
      </c>
      <c r="B786" s="66" t="s">
        <v>308</v>
      </c>
      <c r="C786" s="226" t="s">
        <v>267</v>
      </c>
      <c r="D786" s="89"/>
      <c r="E786" s="98" t="s">
        <v>285</v>
      </c>
      <c r="F786" s="68">
        <v>1</v>
      </c>
      <c r="G786" s="65"/>
      <c r="H786" s="68" t="s">
        <v>35</v>
      </c>
      <c r="I786" s="69">
        <v>0</v>
      </c>
      <c r="J786" s="70">
        <f t="shared" ref="J786:J788" si="320">F786*(1+I786)</f>
        <v>1</v>
      </c>
      <c r="K786" s="71"/>
      <c r="L786" s="71">
        <f t="shared" ref="L786:L788" si="321">K786*J786</f>
        <v>0</v>
      </c>
      <c r="M786" s="71"/>
      <c r="N786" s="41">
        <f t="shared" ref="N786:N788" si="322">M786*J786</f>
        <v>0</v>
      </c>
      <c r="O786" s="71"/>
      <c r="P786" s="71">
        <f t="shared" ref="P786:P788" si="323">O786*J786</f>
        <v>0</v>
      </c>
      <c r="Q786" s="72">
        <f t="shared" ref="Q786:Q788" si="324">(K786+O786)*J786</f>
        <v>0</v>
      </c>
      <c r="R786" s="73"/>
      <c r="S786" s="65"/>
      <c r="T786" s="65"/>
      <c r="U786" s="65"/>
      <c r="V786" s="65"/>
      <c r="W786" s="65"/>
      <c r="X786" s="65"/>
      <c r="Y786" s="65"/>
      <c r="Z786" s="65"/>
      <c r="AA786" s="65"/>
      <c r="AB786" s="65"/>
      <c r="AC786" s="65"/>
      <c r="AD786" s="65"/>
      <c r="AE786" s="65"/>
      <c r="AF786" s="65"/>
      <c r="AG786" s="65"/>
    </row>
    <row r="787" spans="1:33" s="17" customFormat="1" ht="30.6" x14ac:dyDescent="0.25">
      <c r="A787" s="114">
        <f>IF(F787&lt;&gt;"",1+MAX($A$7:A786),"")</f>
        <v>617</v>
      </c>
      <c r="B787" s="66" t="s">
        <v>308</v>
      </c>
      <c r="C787" s="227"/>
      <c r="D787" s="89"/>
      <c r="E787" s="98" t="s">
        <v>286</v>
      </c>
      <c r="F787" s="68">
        <v>1</v>
      </c>
      <c r="G787" s="65"/>
      <c r="H787" s="68" t="s">
        <v>35</v>
      </c>
      <c r="I787" s="69">
        <v>0</v>
      </c>
      <c r="J787" s="70">
        <f t="shared" si="320"/>
        <v>1</v>
      </c>
      <c r="K787" s="71"/>
      <c r="L787" s="71">
        <f t="shared" si="321"/>
        <v>0</v>
      </c>
      <c r="M787" s="71"/>
      <c r="N787" s="41">
        <f t="shared" si="322"/>
        <v>0</v>
      </c>
      <c r="O787" s="71"/>
      <c r="P787" s="71">
        <f t="shared" si="323"/>
        <v>0</v>
      </c>
      <c r="Q787" s="72">
        <f t="shared" si="324"/>
        <v>0</v>
      </c>
      <c r="R787" s="73"/>
      <c r="S787" s="65"/>
      <c r="T787" s="65"/>
      <c r="U787" s="65"/>
      <c r="V787" s="65"/>
      <c r="W787" s="65"/>
      <c r="X787" s="65"/>
      <c r="Y787" s="65"/>
      <c r="Z787" s="65"/>
      <c r="AA787" s="65"/>
      <c r="AB787" s="65"/>
      <c r="AC787" s="65"/>
      <c r="AD787" s="65"/>
      <c r="AE787" s="65"/>
      <c r="AF787" s="65"/>
      <c r="AG787" s="65"/>
    </row>
    <row r="788" spans="1:33" s="17" customFormat="1" x14ac:dyDescent="0.25">
      <c r="A788" s="114">
        <f>IF(F788&lt;&gt;"",1+MAX($A$7:A787),"")</f>
        <v>618</v>
      </c>
      <c r="B788" s="66" t="s">
        <v>308</v>
      </c>
      <c r="C788" s="227"/>
      <c r="D788" s="89"/>
      <c r="E788" s="98" t="s">
        <v>287</v>
      </c>
      <c r="F788" s="68">
        <v>13</v>
      </c>
      <c r="G788" s="65"/>
      <c r="H788" s="68" t="s">
        <v>35</v>
      </c>
      <c r="I788" s="69">
        <v>0</v>
      </c>
      <c r="J788" s="70">
        <f t="shared" si="320"/>
        <v>13</v>
      </c>
      <c r="K788" s="71"/>
      <c r="L788" s="71">
        <f t="shared" si="321"/>
        <v>0</v>
      </c>
      <c r="M788" s="71"/>
      <c r="N788" s="41">
        <f t="shared" si="322"/>
        <v>0</v>
      </c>
      <c r="O788" s="71"/>
      <c r="P788" s="71">
        <f t="shared" si="323"/>
        <v>0</v>
      </c>
      <c r="Q788" s="72">
        <f t="shared" si="324"/>
        <v>0</v>
      </c>
      <c r="R788" s="73"/>
      <c r="S788" s="65"/>
      <c r="T788" s="65"/>
      <c r="U788" s="65"/>
      <c r="V788" s="65"/>
      <c r="W788" s="65"/>
      <c r="X788" s="65"/>
      <c r="Y788" s="65"/>
      <c r="Z788" s="65"/>
      <c r="AA788" s="65"/>
      <c r="AB788" s="65"/>
      <c r="AC788" s="65"/>
      <c r="AD788" s="65"/>
      <c r="AE788" s="65"/>
      <c r="AF788" s="65"/>
      <c r="AG788" s="65"/>
    </row>
    <row r="789" spans="1:33" s="17" customFormat="1" x14ac:dyDescent="0.25">
      <c r="A789" s="114">
        <f>IF(F789&lt;&gt;"",1+MAX($A$7:A788),"")</f>
        <v>619</v>
      </c>
      <c r="B789" s="66" t="s">
        <v>308</v>
      </c>
      <c r="C789" s="228"/>
      <c r="D789" s="89"/>
      <c r="E789" s="98" t="s">
        <v>288</v>
      </c>
      <c r="F789" s="68">
        <v>2</v>
      </c>
      <c r="G789" s="65"/>
      <c r="H789" s="68" t="s">
        <v>35</v>
      </c>
      <c r="I789" s="69">
        <v>0</v>
      </c>
      <c r="J789" s="70">
        <f t="shared" si="310"/>
        <v>2</v>
      </c>
      <c r="K789" s="71"/>
      <c r="L789" s="71">
        <f t="shared" si="311"/>
        <v>0</v>
      </c>
      <c r="M789" s="71"/>
      <c r="N789" s="41">
        <f t="shared" si="312"/>
        <v>0</v>
      </c>
      <c r="O789" s="71"/>
      <c r="P789" s="71">
        <f t="shared" si="313"/>
        <v>0</v>
      </c>
      <c r="Q789" s="72">
        <f t="shared" si="314"/>
        <v>0</v>
      </c>
      <c r="R789" s="73"/>
      <c r="S789" s="65"/>
      <c r="T789" s="65"/>
      <c r="U789" s="65"/>
      <c r="V789" s="65"/>
      <c r="W789" s="65"/>
      <c r="X789" s="65"/>
      <c r="Y789" s="65"/>
      <c r="Z789" s="65"/>
      <c r="AA789" s="65"/>
      <c r="AB789" s="65"/>
      <c r="AC789" s="65"/>
      <c r="AD789" s="65"/>
      <c r="AE789" s="65"/>
      <c r="AF789" s="65"/>
      <c r="AG789" s="65"/>
    </row>
    <row r="790" spans="1:33" s="17" customFormat="1" x14ac:dyDescent="0.25">
      <c r="A790" s="114" t="str">
        <f>IF(F790&lt;&gt;"",1+MAX($A$7:A789),"")</f>
        <v/>
      </c>
      <c r="B790" s="10"/>
      <c r="C790" s="60"/>
      <c r="D790" s="60"/>
      <c r="E790" s="25"/>
      <c r="F790" s="11"/>
      <c r="H790" s="68"/>
      <c r="I790" s="69"/>
      <c r="J790" s="8"/>
      <c r="K790" s="41"/>
      <c r="L790" s="41"/>
      <c r="M790" s="41"/>
      <c r="N790" s="41"/>
      <c r="O790" s="41"/>
      <c r="P790" s="41"/>
      <c r="Q790" s="42"/>
      <c r="R790" s="115"/>
    </row>
    <row r="791" spans="1:33" s="198" customFormat="1" ht="15.6" x14ac:dyDescent="0.25">
      <c r="A791" s="197" t="str">
        <f>IF(F791&lt;&gt;"",1+MAX($A$7:A790),"")</f>
        <v/>
      </c>
      <c r="B791" s="197"/>
      <c r="C791" s="197"/>
      <c r="D791" s="197"/>
      <c r="E791" s="197" t="s">
        <v>39</v>
      </c>
      <c r="F791" s="197"/>
      <c r="H791" s="197"/>
      <c r="I791" s="197"/>
      <c r="J791" s="197"/>
      <c r="K791" s="197"/>
      <c r="L791" s="197"/>
      <c r="M791" s="197"/>
      <c r="N791" s="197"/>
      <c r="O791" s="197"/>
      <c r="P791" s="197"/>
      <c r="Q791" s="197"/>
      <c r="R791" s="195">
        <f>SUM(Q792:Q842)</f>
        <v>0</v>
      </c>
    </row>
    <row r="792" spans="1:33" s="17" customFormat="1" x14ac:dyDescent="0.25">
      <c r="A792" s="114" t="str">
        <f>IF(F792&lt;&gt;"",1+MAX($A$7:A791),"")</f>
        <v/>
      </c>
      <c r="B792" s="10"/>
      <c r="C792" s="5"/>
      <c r="D792" s="5"/>
      <c r="E792" s="4"/>
      <c r="F792" s="11"/>
      <c r="H792" s="68"/>
      <c r="I792" s="7"/>
      <c r="J792" s="8"/>
      <c r="K792" s="41"/>
      <c r="L792" s="41"/>
      <c r="M792" s="41"/>
      <c r="N792" s="41"/>
      <c r="O792" s="41"/>
      <c r="P792" s="41"/>
      <c r="Q792" s="42"/>
      <c r="R792" s="115"/>
    </row>
    <row r="793" spans="1:33" s="17" customFormat="1" x14ac:dyDescent="0.25">
      <c r="A793" s="114" t="str">
        <f>IF(F793&lt;&gt;"",1+MAX($A$7:A792),"")</f>
        <v/>
      </c>
      <c r="B793" s="10"/>
      <c r="C793" s="5"/>
      <c r="D793" s="92"/>
      <c r="E793" s="99" t="s">
        <v>225</v>
      </c>
      <c r="F793" s="11"/>
      <c r="H793" s="68"/>
      <c r="I793" s="7"/>
      <c r="J793" s="8"/>
      <c r="K793" s="41"/>
      <c r="L793" s="41"/>
      <c r="M793" s="41"/>
      <c r="N793" s="41"/>
      <c r="O793" s="41"/>
      <c r="P793" s="41"/>
      <c r="Q793" s="42"/>
      <c r="R793" s="115"/>
    </row>
    <row r="794" spans="1:33" s="17" customFormat="1" x14ac:dyDescent="0.25">
      <c r="A794" s="114" t="str">
        <f>IF(F794&lt;&gt;"",1+MAX($A$7:A793),"")</f>
        <v/>
      </c>
      <c r="B794" s="66"/>
      <c r="C794" s="136"/>
      <c r="D794" s="92" t="s">
        <v>223</v>
      </c>
      <c r="E794" s="93" t="s">
        <v>224</v>
      </c>
      <c r="F794" s="68"/>
      <c r="G794" s="65"/>
      <c r="H794" s="68"/>
      <c r="I794" s="69"/>
      <c r="J794" s="70"/>
      <c r="K794" s="71"/>
      <c r="L794" s="71"/>
      <c r="M794" s="71"/>
      <c r="N794" s="41"/>
      <c r="O794" s="71"/>
      <c r="P794" s="71"/>
      <c r="Q794" s="72"/>
      <c r="R794" s="73"/>
      <c r="S794" s="65"/>
      <c r="T794" s="65"/>
      <c r="U794" s="65"/>
      <c r="V794" s="65"/>
      <c r="W794" s="65"/>
      <c r="X794" s="65"/>
      <c r="Y794" s="65"/>
      <c r="Z794" s="65"/>
      <c r="AA794" s="65"/>
      <c r="AB794" s="65"/>
      <c r="AC794" s="65"/>
      <c r="AD794" s="65"/>
      <c r="AE794" s="65"/>
      <c r="AF794" s="65"/>
      <c r="AG794" s="65"/>
    </row>
    <row r="795" spans="1:33" s="17" customFormat="1" x14ac:dyDescent="0.25">
      <c r="A795" s="114" t="str">
        <f>IF(F795&lt;&gt;"",1+MAX($A$7:A794),"")</f>
        <v/>
      </c>
      <c r="B795" s="66"/>
      <c r="C795" s="136"/>
      <c r="D795" s="89"/>
      <c r="E795" s="135" t="s">
        <v>202</v>
      </c>
      <c r="F795" s="68"/>
      <c r="G795" s="65"/>
      <c r="H795" s="68"/>
      <c r="I795" s="69"/>
      <c r="J795" s="70"/>
      <c r="K795" s="71"/>
      <c r="L795" s="71"/>
      <c r="M795" s="71"/>
      <c r="N795" s="41"/>
      <c r="O795" s="71"/>
      <c r="P795" s="71"/>
      <c r="Q795" s="72"/>
      <c r="R795" s="73"/>
      <c r="S795" s="65"/>
      <c r="T795" s="65"/>
      <c r="U795" s="65"/>
      <c r="V795" s="65"/>
      <c r="W795" s="65"/>
      <c r="X795" s="65"/>
      <c r="Y795" s="65"/>
      <c r="Z795" s="65"/>
      <c r="AA795" s="65"/>
      <c r="AB795" s="65"/>
      <c r="AC795" s="65"/>
      <c r="AD795" s="65"/>
      <c r="AE795" s="65"/>
      <c r="AF795" s="65"/>
      <c r="AG795" s="65"/>
    </row>
    <row r="796" spans="1:33" s="17" customFormat="1" x14ac:dyDescent="0.25">
      <c r="A796" s="114">
        <f>IF(F796&lt;&gt;"",1+MAX($A$7:A795),"")</f>
        <v>620</v>
      </c>
      <c r="B796" s="66" t="s">
        <v>266</v>
      </c>
      <c r="C796" s="229" t="s">
        <v>267</v>
      </c>
      <c r="D796" s="60"/>
      <c r="E796" s="98" t="s">
        <v>272</v>
      </c>
      <c r="F796" s="68">
        <v>25</v>
      </c>
      <c r="H796" s="68" t="s">
        <v>35</v>
      </c>
      <c r="I796" s="69">
        <v>0</v>
      </c>
      <c r="J796" s="70">
        <f t="shared" ref="J796:J800" si="325">F796*(1+I796)</f>
        <v>25</v>
      </c>
      <c r="K796" s="71"/>
      <c r="L796" s="71">
        <f t="shared" ref="L796:L800" si="326">K796*J796</f>
        <v>0</v>
      </c>
      <c r="M796" s="71"/>
      <c r="N796" s="41">
        <f t="shared" ref="N796:N800" si="327">M796*J796</f>
        <v>0</v>
      </c>
      <c r="O796" s="71"/>
      <c r="P796" s="71">
        <f t="shared" ref="P796:P800" si="328">O796*J796</f>
        <v>0</v>
      </c>
      <c r="Q796" s="72">
        <f t="shared" ref="Q796:Q800" si="329">(K796+O796)*J796</f>
        <v>0</v>
      </c>
      <c r="R796" s="73"/>
    </row>
    <row r="797" spans="1:33" s="17" customFormat="1" x14ac:dyDescent="0.25">
      <c r="A797" s="114">
        <f>IF(F797&lt;&gt;"",1+MAX($A$7:A796),"")</f>
        <v>621</v>
      </c>
      <c r="B797" s="66" t="s">
        <v>266</v>
      </c>
      <c r="C797" s="230"/>
      <c r="D797" s="92"/>
      <c r="E797" s="98" t="s">
        <v>226</v>
      </c>
      <c r="F797" s="68">
        <v>1</v>
      </c>
      <c r="H797" s="68" t="s">
        <v>35</v>
      </c>
      <c r="I797" s="69">
        <v>0</v>
      </c>
      <c r="J797" s="70">
        <f t="shared" si="325"/>
        <v>1</v>
      </c>
      <c r="K797" s="71"/>
      <c r="L797" s="71">
        <f t="shared" si="326"/>
        <v>0</v>
      </c>
      <c r="M797" s="71"/>
      <c r="N797" s="41">
        <f t="shared" si="327"/>
        <v>0</v>
      </c>
      <c r="O797" s="71"/>
      <c r="P797" s="71">
        <f t="shared" si="328"/>
        <v>0</v>
      </c>
      <c r="Q797" s="72">
        <f t="shared" si="329"/>
        <v>0</v>
      </c>
      <c r="R797" s="73"/>
    </row>
    <row r="798" spans="1:33" s="17" customFormat="1" x14ac:dyDescent="0.25">
      <c r="A798" s="114">
        <f>IF(F798&lt;&gt;"",1+MAX($A$7:A797),"")</f>
        <v>622</v>
      </c>
      <c r="B798" s="66" t="s">
        <v>266</v>
      </c>
      <c r="C798" s="230"/>
      <c r="D798" s="92"/>
      <c r="E798" s="98" t="s">
        <v>227</v>
      </c>
      <c r="F798" s="68">
        <v>3</v>
      </c>
      <c r="H798" s="68" t="s">
        <v>35</v>
      </c>
      <c r="I798" s="69">
        <v>0</v>
      </c>
      <c r="J798" s="70">
        <f t="shared" si="325"/>
        <v>3</v>
      </c>
      <c r="K798" s="71"/>
      <c r="L798" s="71">
        <f t="shared" si="326"/>
        <v>0</v>
      </c>
      <c r="M798" s="71"/>
      <c r="N798" s="41">
        <f t="shared" si="327"/>
        <v>0</v>
      </c>
      <c r="O798" s="71"/>
      <c r="P798" s="71">
        <f t="shared" si="328"/>
        <v>0</v>
      </c>
      <c r="Q798" s="72">
        <f t="shared" si="329"/>
        <v>0</v>
      </c>
      <c r="R798" s="73"/>
    </row>
    <row r="799" spans="1:33" s="17" customFormat="1" x14ac:dyDescent="0.25">
      <c r="A799" s="114">
        <f>IF(F799&lt;&gt;"",1+MAX($A$7:A798),"")</f>
        <v>623</v>
      </c>
      <c r="B799" s="66" t="s">
        <v>266</v>
      </c>
      <c r="C799" s="230"/>
      <c r="D799" s="89"/>
      <c r="E799" s="98" t="s">
        <v>228</v>
      </c>
      <c r="F799" s="68">
        <v>4</v>
      </c>
      <c r="G799" s="65"/>
      <c r="H799" s="68" t="s">
        <v>35</v>
      </c>
      <c r="I799" s="69">
        <v>0</v>
      </c>
      <c r="J799" s="70">
        <f t="shared" si="325"/>
        <v>4</v>
      </c>
      <c r="K799" s="71"/>
      <c r="L799" s="71">
        <f t="shared" si="326"/>
        <v>0</v>
      </c>
      <c r="M799" s="71"/>
      <c r="N799" s="41">
        <f t="shared" si="327"/>
        <v>0</v>
      </c>
      <c r="O799" s="71"/>
      <c r="P799" s="71">
        <f t="shared" si="328"/>
        <v>0</v>
      </c>
      <c r="Q799" s="72">
        <f t="shared" si="329"/>
        <v>0</v>
      </c>
      <c r="R799" s="73"/>
      <c r="S799" s="65"/>
      <c r="T799" s="65"/>
      <c r="U799" s="65"/>
      <c r="V799" s="65"/>
      <c r="W799" s="65"/>
      <c r="X799" s="65"/>
      <c r="Y799" s="65"/>
      <c r="Z799" s="65"/>
      <c r="AA799" s="65"/>
      <c r="AB799" s="65"/>
      <c r="AC799" s="65"/>
      <c r="AD799" s="65"/>
      <c r="AE799" s="65"/>
      <c r="AF799" s="65"/>
      <c r="AG799" s="65"/>
    </row>
    <row r="800" spans="1:33" s="17" customFormat="1" x14ac:dyDescent="0.25">
      <c r="A800" s="114">
        <f>IF(F800&lt;&gt;"",1+MAX($A$7:A799),"")</f>
        <v>624</v>
      </c>
      <c r="B800" s="66" t="s">
        <v>266</v>
      </c>
      <c r="C800" s="230"/>
      <c r="D800" s="89"/>
      <c r="E800" s="98" t="s">
        <v>229</v>
      </c>
      <c r="F800" s="68">
        <v>1</v>
      </c>
      <c r="G800" s="65"/>
      <c r="H800" s="68" t="s">
        <v>35</v>
      </c>
      <c r="I800" s="69">
        <v>0</v>
      </c>
      <c r="J800" s="70">
        <f t="shared" si="325"/>
        <v>1</v>
      </c>
      <c r="K800" s="71"/>
      <c r="L800" s="71">
        <f t="shared" si="326"/>
        <v>0</v>
      </c>
      <c r="M800" s="71"/>
      <c r="N800" s="41">
        <f t="shared" si="327"/>
        <v>0</v>
      </c>
      <c r="O800" s="71"/>
      <c r="P800" s="71">
        <f t="shared" si="328"/>
        <v>0</v>
      </c>
      <c r="Q800" s="72">
        <f t="shared" si="329"/>
        <v>0</v>
      </c>
      <c r="R800" s="73"/>
      <c r="S800" s="65"/>
      <c r="T800" s="65"/>
      <c r="U800" s="65"/>
      <c r="V800" s="65"/>
      <c r="W800" s="65"/>
      <c r="X800" s="65"/>
      <c r="Y800" s="65"/>
      <c r="Z800" s="65"/>
      <c r="AA800" s="65"/>
      <c r="AB800" s="65"/>
      <c r="AC800" s="65"/>
      <c r="AD800" s="65"/>
      <c r="AE800" s="65"/>
      <c r="AF800" s="65"/>
      <c r="AG800" s="65"/>
    </row>
    <row r="801" spans="1:33" s="17" customFormat="1" x14ac:dyDescent="0.25">
      <c r="A801" s="114">
        <f>IF(F801&lt;&gt;"",1+MAX($A$7:A800),"")</f>
        <v>625</v>
      </c>
      <c r="B801" s="66" t="s">
        <v>266</v>
      </c>
      <c r="C801" s="230"/>
      <c r="D801" s="89"/>
      <c r="E801" s="98" t="s">
        <v>230</v>
      </c>
      <c r="F801" s="68">
        <v>14</v>
      </c>
      <c r="G801" s="65"/>
      <c r="H801" s="68" t="s">
        <v>35</v>
      </c>
      <c r="I801" s="69">
        <v>0</v>
      </c>
      <c r="J801" s="70">
        <f t="shared" ref="J801:J806" si="330">F801*(1+I801)</f>
        <v>14</v>
      </c>
      <c r="K801" s="71"/>
      <c r="L801" s="71">
        <f t="shared" ref="L801:L806" si="331">K801*J801</f>
        <v>0</v>
      </c>
      <c r="M801" s="71"/>
      <c r="N801" s="41">
        <f t="shared" ref="N801:N806" si="332">M801*J801</f>
        <v>0</v>
      </c>
      <c r="O801" s="71"/>
      <c r="P801" s="71">
        <f t="shared" ref="P801:P806" si="333">O801*J801</f>
        <v>0</v>
      </c>
      <c r="Q801" s="72">
        <f t="shared" ref="Q801:Q806" si="334">(K801+O801)*J801</f>
        <v>0</v>
      </c>
      <c r="R801" s="73"/>
      <c r="S801" s="65"/>
      <c r="T801" s="65"/>
      <c r="U801" s="65"/>
      <c r="V801" s="65"/>
      <c r="W801" s="65"/>
      <c r="X801" s="65"/>
      <c r="Y801" s="65"/>
      <c r="Z801" s="65"/>
      <c r="AA801" s="65"/>
      <c r="AB801" s="65"/>
      <c r="AC801" s="65"/>
      <c r="AD801" s="65"/>
      <c r="AE801" s="65"/>
      <c r="AF801" s="65"/>
      <c r="AG801" s="65"/>
    </row>
    <row r="802" spans="1:33" s="17" customFormat="1" x14ac:dyDescent="0.25">
      <c r="A802" s="114">
        <f>IF(F802&lt;&gt;"",1+MAX($A$7:A801),"")</f>
        <v>626</v>
      </c>
      <c r="B802" s="66" t="s">
        <v>266</v>
      </c>
      <c r="C802" s="230"/>
      <c r="D802" s="60"/>
      <c r="E802" s="98" t="s">
        <v>231</v>
      </c>
      <c r="F802" s="68">
        <v>7</v>
      </c>
      <c r="H802" s="68" t="s">
        <v>35</v>
      </c>
      <c r="I802" s="69">
        <v>0</v>
      </c>
      <c r="J802" s="70">
        <f t="shared" si="330"/>
        <v>7</v>
      </c>
      <c r="K802" s="71"/>
      <c r="L802" s="71">
        <f t="shared" si="331"/>
        <v>0</v>
      </c>
      <c r="M802" s="71"/>
      <c r="N802" s="41">
        <f t="shared" si="332"/>
        <v>0</v>
      </c>
      <c r="O802" s="71"/>
      <c r="P802" s="71">
        <f t="shared" si="333"/>
        <v>0</v>
      </c>
      <c r="Q802" s="72">
        <f t="shared" si="334"/>
        <v>0</v>
      </c>
      <c r="R802" s="73"/>
    </row>
    <row r="803" spans="1:33" s="17" customFormat="1" ht="30" x14ac:dyDescent="0.25">
      <c r="A803" s="114">
        <f>IF(F803&lt;&gt;"",1+MAX($A$7:A802),"")</f>
        <v>627</v>
      </c>
      <c r="B803" s="66" t="s">
        <v>266</v>
      </c>
      <c r="C803" s="230"/>
      <c r="D803" s="92"/>
      <c r="E803" s="98" t="s">
        <v>232</v>
      </c>
      <c r="F803" s="68">
        <v>1</v>
      </c>
      <c r="H803" s="68" t="s">
        <v>35</v>
      </c>
      <c r="I803" s="69">
        <v>0</v>
      </c>
      <c r="J803" s="70">
        <f t="shared" si="330"/>
        <v>1</v>
      </c>
      <c r="K803" s="71"/>
      <c r="L803" s="71">
        <f t="shared" si="331"/>
        <v>0</v>
      </c>
      <c r="M803" s="71"/>
      <c r="N803" s="41">
        <f t="shared" si="332"/>
        <v>0</v>
      </c>
      <c r="O803" s="71"/>
      <c r="P803" s="71">
        <f t="shared" si="333"/>
        <v>0</v>
      </c>
      <c r="Q803" s="72">
        <f t="shared" si="334"/>
        <v>0</v>
      </c>
      <c r="R803" s="73"/>
    </row>
    <row r="804" spans="1:33" s="17" customFormat="1" ht="30" x14ac:dyDescent="0.25">
      <c r="A804" s="114">
        <f>IF(F804&lt;&gt;"",1+MAX($A$7:A803),"")</f>
        <v>628</v>
      </c>
      <c r="B804" s="66" t="s">
        <v>266</v>
      </c>
      <c r="C804" s="230"/>
      <c r="D804" s="92"/>
      <c r="E804" s="98" t="s">
        <v>233</v>
      </c>
      <c r="F804" s="68">
        <v>1</v>
      </c>
      <c r="H804" s="68" t="s">
        <v>35</v>
      </c>
      <c r="I804" s="69">
        <v>0</v>
      </c>
      <c r="J804" s="70">
        <f t="shared" si="330"/>
        <v>1</v>
      </c>
      <c r="K804" s="71"/>
      <c r="L804" s="71">
        <f t="shared" si="331"/>
        <v>0</v>
      </c>
      <c r="M804" s="71"/>
      <c r="N804" s="41">
        <f t="shared" si="332"/>
        <v>0</v>
      </c>
      <c r="O804" s="71"/>
      <c r="P804" s="71">
        <f t="shared" si="333"/>
        <v>0</v>
      </c>
      <c r="Q804" s="72">
        <f t="shared" si="334"/>
        <v>0</v>
      </c>
      <c r="R804" s="73"/>
    </row>
    <row r="805" spans="1:33" s="17" customFormat="1" x14ac:dyDescent="0.25">
      <c r="A805" s="114">
        <f>IF(F805&lt;&gt;"",1+MAX($A$7:A804),"")</f>
        <v>629</v>
      </c>
      <c r="B805" s="66" t="s">
        <v>266</v>
      </c>
      <c r="C805" s="230"/>
      <c r="D805" s="89"/>
      <c r="E805" s="98" t="s">
        <v>234</v>
      </c>
      <c r="F805" s="68">
        <v>1</v>
      </c>
      <c r="G805" s="65"/>
      <c r="H805" s="68" t="s">
        <v>35</v>
      </c>
      <c r="I805" s="69">
        <v>0</v>
      </c>
      <c r="J805" s="70">
        <f t="shared" si="330"/>
        <v>1</v>
      </c>
      <c r="K805" s="71"/>
      <c r="L805" s="71">
        <f t="shared" si="331"/>
        <v>0</v>
      </c>
      <c r="M805" s="71"/>
      <c r="N805" s="41">
        <f t="shared" si="332"/>
        <v>0</v>
      </c>
      <c r="O805" s="71"/>
      <c r="P805" s="71">
        <f t="shared" si="333"/>
        <v>0</v>
      </c>
      <c r="Q805" s="72">
        <f t="shared" si="334"/>
        <v>0</v>
      </c>
      <c r="R805" s="73"/>
      <c r="S805" s="65"/>
      <c r="T805" s="65"/>
      <c r="U805" s="65"/>
      <c r="V805" s="65"/>
      <c r="W805" s="65"/>
      <c r="X805" s="65"/>
      <c r="Y805" s="65"/>
      <c r="Z805" s="65"/>
      <c r="AA805" s="65"/>
      <c r="AB805" s="65"/>
      <c r="AC805" s="65"/>
      <c r="AD805" s="65"/>
      <c r="AE805" s="65"/>
      <c r="AF805" s="65"/>
      <c r="AG805" s="65"/>
    </row>
    <row r="806" spans="1:33" s="17" customFormat="1" x14ac:dyDescent="0.25">
      <c r="A806" s="114">
        <f>IF(F806&lt;&gt;"",1+MAX($A$7:A805),"")</f>
        <v>630</v>
      </c>
      <c r="B806" s="66" t="s">
        <v>266</v>
      </c>
      <c r="C806" s="231"/>
      <c r="D806" s="89"/>
      <c r="E806" s="98" t="s">
        <v>235</v>
      </c>
      <c r="F806" s="68">
        <v>21</v>
      </c>
      <c r="G806" s="65"/>
      <c r="H806" s="68" t="s">
        <v>35</v>
      </c>
      <c r="I806" s="69">
        <v>0</v>
      </c>
      <c r="J806" s="70">
        <f t="shared" si="330"/>
        <v>21</v>
      </c>
      <c r="K806" s="71"/>
      <c r="L806" s="71">
        <f t="shared" si="331"/>
        <v>0</v>
      </c>
      <c r="M806" s="71"/>
      <c r="N806" s="41">
        <f t="shared" si="332"/>
        <v>0</v>
      </c>
      <c r="O806" s="71"/>
      <c r="P806" s="71">
        <f t="shared" si="333"/>
        <v>0</v>
      </c>
      <c r="Q806" s="72">
        <f t="shared" si="334"/>
        <v>0</v>
      </c>
      <c r="R806" s="73"/>
      <c r="S806" s="65"/>
      <c r="T806" s="65"/>
      <c r="U806" s="65"/>
      <c r="V806" s="65"/>
      <c r="W806" s="65"/>
      <c r="X806" s="65"/>
      <c r="Y806" s="65"/>
      <c r="Z806" s="65"/>
      <c r="AA806" s="65"/>
      <c r="AB806" s="65"/>
      <c r="AC806" s="65"/>
      <c r="AD806" s="65"/>
      <c r="AE806" s="65"/>
      <c r="AF806" s="65"/>
      <c r="AG806" s="65"/>
    </row>
    <row r="807" spans="1:33" s="17" customFormat="1" x14ac:dyDescent="0.25">
      <c r="A807" s="114" t="str">
        <f>IF(F807&lt;&gt;"",1+MAX($A$7:A806),"")</f>
        <v/>
      </c>
      <c r="B807" s="66"/>
      <c r="C807" s="136"/>
      <c r="D807" s="89"/>
      <c r="E807" s="99" t="s">
        <v>236</v>
      </c>
      <c r="F807" s="68"/>
      <c r="G807" s="65"/>
      <c r="H807" s="68"/>
      <c r="I807" s="69"/>
      <c r="J807" s="70"/>
      <c r="K807" s="71"/>
      <c r="L807" s="71"/>
      <c r="M807" s="71"/>
      <c r="N807" s="41"/>
      <c r="O807" s="71"/>
      <c r="P807" s="71"/>
      <c r="Q807" s="72"/>
      <c r="R807" s="73"/>
      <c r="S807" s="65"/>
      <c r="T807" s="65"/>
      <c r="U807" s="65"/>
      <c r="V807" s="65"/>
      <c r="W807" s="65"/>
      <c r="X807" s="65"/>
      <c r="Y807" s="65"/>
      <c r="Z807" s="65"/>
      <c r="AA807" s="65"/>
      <c r="AB807" s="65"/>
      <c r="AC807" s="65"/>
      <c r="AD807" s="65"/>
      <c r="AE807" s="65"/>
      <c r="AF807" s="65"/>
      <c r="AG807" s="65"/>
    </row>
    <row r="808" spans="1:33" s="17" customFormat="1" ht="36" customHeight="1" x14ac:dyDescent="0.25">
      <c r="A808" s="114" t="str">
        <f>IF(F808&lt;&gt;"",1+MAX($A$7:A807),"")</f>
        <v/>
      </c>
      <c r="B808" s="66"/>
      <c r="C808" s="60"/>
      <c r="D808" s="92" t="s">
        <v>92</v>
      </c>
      <c r="E808" s="93" t="s">
        <v>171</v>
      </c>
      <c r="F808" s="68"/>
      <c r="H808" s="68"/>
      <c r="I808" s="69"/>
      <c r="J808" s="70"/>
      <c r="K808" s="71"/>
      <c r="L808" s="71"/>
      <c r="M808" s="71"/>
      <c r="N808" s="41"/>
      <c r="O808" s="71"/>
      <c r="P808" s="71"/>
      <c r="Q808" s="72"/>
      <c r="R808" s="73"/>
    </row>
    <row r="809" spans="1:33" s="17" customFormat="1" x14ac:dyDescent="0.25">
      <c r="A809" s="114" t="str">
        <f>IF(F809&lt;&gt;"",1+MAX($A$7:A808),"")</f>
        <v/>
      </c>
      <c r="B809" s="66"/>
      <c r="C809" s="60"/>
      <c r="D809" s="60"/>
      <c r="E809" s="135" t="s">
        <v>202</v>
      </c>
      <c r="F809" s="68"/>
      <c r="H809" s="68"/>
      <c r="I809" s="69"/>
      <c r="J809" s="70"/>
      <c r="K809" s="71"/>
      <c r="L809" s="71"/>
      <c r="M809" s="71"/>
      <c r="N809" s="41"/>
      <c r="O809" s="71"/>
      <c r="P809" s="71"/>
      <c r="Q809" s="72"/>
      <c r="R809" s="73"/>
    </row>
    <row r="810" spans="1:33" s="17" customFormat="1" ht="30" x14ac:dyDescent="0.25">
      <c r="A810" s="114">
        <f>IF(F810&lt;&gt;"",1+MAX($A$7:A809),"")</f>
        <v>631</v>
      </c>
      <c r="B810" s="68" t="s">
        <v>268</v>
      </c>
      <c r="C810" s="226" t="s">
        <v>271</v>
      </c>
      <c r="D810" s="89"/>
      <c r="E810" s="98" t="s">
        <v>237</v>
      </c>
      <c r="F810" s="68">
        <v>1442</v>
      </c>
      <c r="G810" s="65"/>
      <c r="H810" s="68" t="s">
        <v>41</v>
      </c>
      <c r="I810" s="69">
        <v>0</v>
      </c>
      <c r="J810" s="70">
        <f t="shared" ref="J810:J841" si="335">F810*(1+I810)</f>
        <v>1442</v>
      </c>
      <c r="K810" s="71"/>
      <c r="L810" s="71">
        <f t="shared" ref="L810:L841" si="336">K810*J810</f>
        <v>0</v>
      </c>
      <c r="M810" s="71"/>
      <c r="N810" s="41">
        <f t="shared" ref="N810:N841" si="337">M810*J810</f>
        <v>0</v>
      </c>
      <c r="O810" s="71"/>
      <c r="P810" s="71">
        <f t="shared" ref="P810:P841" si="338">O810*J810</f>
        <v>0</v>
      </c>
      <c r="Q810" s="72">
        <f t="shared" ref="Q810:Q841" si="339">(K810+O810)*J810</f>
        <v>0</v>
      </c>
      <c r="R810" s="73"/>
      <c r="S810" s="65"/>
      <c r="T810" s="65"/>
      <c r="U810" s="65"/>
      <c r="V810" s="65"/>
      <c r="W810" s="65"/>
      <c r="X810" s="65"/>
      <c r="Y810" s="65"/>
      <c r="Z810" s="65"/>
      <c r="AA810" s="65"/>
      <c r="AB810" s="65"/>
      <c r="AC810" s="65"/>
      <c r="AD810" s="65"/>
      <c r="AE810" s="65"/>
      <c r="AF810" s="65"/>
      <c r="AG810" s="65"/>
    </row>
    <row r="811" spans="1:33" s="17" customFormat="1" x14ac:dyDescent="0.25">
      <c r="A811" s="114">
        <f>IF(F811&lt;&gt;"",1+MAX($A$7:A810),"")</f>
        <v>632</v>
      </c>
      <c r="B811" s="68" t="s">
        <v>268</v>
      </c>
      <c r="C811" s="227"/>
      <c r="D811" s="60"/>
      <c r="E811" s="98" t="s">
        <v>238</v>
      </c>
      <c r="F811" s="68">
        <v>297</v>
      </c>
      <c r="H811" s="68" t="s">
        <v>41</v>
      </c>
      <c r="I811" s="69">
        <v>0</v>
      </c>
      <c r="J811" s="70">
        <f t="shared" si="335"/>
        <v>297</v>
      </c>
      <c r="K811" s="71"/>
      <c r="L811" s="71">
        <f t="shared" si="336"/>
        <v>0</v>
      </c>
      <c r="M811" s="71"/>
      <c r="N811" s="41">
        <f t="shared" si="337"/>
        <v>0</v>
      </c>
      <c r="O811" s="71"/>
      <c r="P811" s="71">
        <f t="shared" si="338"/>
        <v>0</v>
      </c>
      <c r="Q811" s="72">
        <f t="shared" si="339"/>
        <v>0</v>
      </c>
      <c r="R811" s="73"/>
    </row>
    <row r="812" spans="1:33" s="17" customFormat="1" x14ac:dyDescent="0.25">
      <c r="A812" s="114" t="str">
        <f>IF(F812&lt;&gt;"",1+MAX($A$7:A811),"")</f>
        <v/>
      </c>
      <c r="B812" s="68" t="s">
        <v>268</v>
      </c>
      <c r="C812" s="227"/>
      <c r="D812" s="89"/>
      <c r="E812" s="97" t="s">
        <v>239</v>
      </c>
      <c r="F812" s="68"/>
      <c r="G812" s="65"/>
      <c r="H812" s="68"/>
      <c r="I812" s="69"/>
      <c r="J812" s="70"/>
      <c r="K812" s="71"/>
      <c r="L812" s="71"/>
      <c r="M812" s="71"/>
      <c r="N812" s="41"/>
      <c r="O812" s="71"/>
      <c r="P812" s="71"/>
      <c r="Q812" s="72"/>
      <c r="R812" s="73"/>
      <c r="S812" s="65"/>
      <c r="T812" s="65"/>
      <c r="U812" s="65"/>
      <c r="V812" s="65"/>
      <c r="W812" s="65"/>
      <c r="X812" s="65"/>
      <c r="Y812" s="65"/>
      <c r="Z812" s="65"/>
      <c r="AA812" s="65"/>
      <c r="AB812" s="65"/>
      <c r="AC812" s="65"/>
      <c r="AD812" s="65"/>
      <c r="AE812" s="65"/>
      <c r="AF812" s="65"/>
      <c r="AG812" s="65"/>
    </row>
    <row r="813" spans="1:33" s="17" customFormat="1" x14ac:dyDescent="0.25">
      <c r="A813" s="114">
        <f>IF(F813&lt;&gt;"",1+MAX($A$7:A812),"")</f>
        <v>633</v>
      </c>
      <c r="B813" s="68" t="s">
        <v>268</v>
      </c>
      <c r="C813" s="227"/>
      <c r="D813" s="60"/>
      <c r="E813" s="98" t="s">
        <v>240</v>
      </c>
      <c r="F813" s="68">
        <v>1</v>
      </c>
      <c r="H813" s="68" t="s">
        <v>35</v>
      </c>
      <c r="I813" s="69">
        <v>0</v>
      </c>
      <c r="J813" s="70">
        <f t="shared" si="335"/>
        <v>1</v>
      </c>
      <c r="K813" s="71"/>
      <c r="L813" s="71">
        <f t="shared" si="336"/>
        <v>0</v>
      </c>
      <c r="M813" s="71"/>
      <c r="N813" s="41">
        <f t="shared" si="337"/>
        <v>0</v>
      </c>
      <c r="O813" s="71"/>
      <c r="P813" s="71">
        <f t="shared" si="338"/>
        <v>0</v>
      </c>
      <c r="Q813" s="72">
        <f t="shared" si="339"/>
        <v>0</v>
      </c>
      <c r="R813" s="73"/>
    </row>
    <row r="814" spans="1:33" s="17" customFormat="1" x14ac:dyDescent="0.25">
      <c r="A814" s="114">
        <f>IF(F814&lt;&gt;"",1+MAX($A$7:A813),"")</f>
        <v>634</v>
      </c>
      <c r="B814" s="68" t="s">
        <v>268</v>
      </c>
      <c r="C814" s="227"/>
      <c r="D814" s="89"/>
      <c r="E814" s="98" t="s">
        <v>241</v>
      </c>
      <c r="F814" s="68">
        <v>1</v>
      </c>
      <c r="G814" s="65"/>
      <c r="H814" s="68" t="s">
        <v>35</v>
      </c>
      <c r="I814" s="69">
        <v>0</v>
      </c>
      <c r="J814" s="70">
        <f t="shared" si="335"/>
        <v>1</v>
      </c>
      <c r="K814" s="71"/>
      <c r="L814" s="71">
        <f t="shared" si="336"/>
        <v>0</v>
      </c>
      <c r="M814" s="71"/>
      <c r="N814" s="41">
        <f t="shared" si="337"/>
        <v>0</v>
      </c>
      <c r="O814" s="71"/>
      <c r="P814" s="71">
        <f t="shared" si="338"/>
        <v>0</v>
      </c>
      <c r="Q814" s="72">
        <f t="shared" si="339"/>
        <v>0</v>
      </c>
      <c r="R814" s="73"/>
      <c r="S814" s="65"/>
      <c r="T814" s="65"/>
      <c r="U814" s="65"/>
      <c r="V814" s="65"/>
      <c r="W814" s="65"/>
      <c r="X814" s="65"/>
      <c r="Y814" s="65"/>
      <c r="Z814" s="65"/>
      <c r="AA814" s="65"/>
      <c r="AB814" s="65"/>
      <c r="AC814" s="65"/>
      <c r="AD814" s="65"/>
      <c r="AE814" s="65"/>
      <c r="AF814" s="65"/>
      <c r="AG814" s="65"/>
    </row>
    <row r="815" spans="1:33" s="17" customFormat="1" x14ac:dyDescent="0.25">
      <c r="A815" s="114">
        <f>IF(F815&lt;&gt;"",1+MAX($A$7:A814),"")</f>
        <v>635</v>
      </c>
      <c r="B815" s="68" t="s">
        <v>268</v>
      </c>
      <c r="C815" s="227"/>
      <c r="D815" s="60"/>
      <c r="E815" s="98" t="s">
        <v>242</v>
      </c>
      <c r="F815" s="68">
        <v>5</v>
      </c>
      <c r="H815" s="68" t="s">
        <v>35</v>
      </c>
      <c r="I815" s="69">
        <v>0</v>
      </c>
      <c r="J815" s="70">
        <f t="shared" si="335"/>
        <v>5</v>
      </c>
      <c r="K815" s="71"/>
      <c r="L815" s="71">
        <f t="shared" si="336"/>
        <v>0</v>
      </c>
      <c r="M815" s="71"/>
      <c r="N815" s="41">
        <f t="shared" si="337"/>
        <v>0</v>
      </c>
      <c r="O815" s="71"/>
      <c r="P815" s="71">
        <f t="shared" si="338"/>
        <v>0</v>
      </c>
      <c r="Q815" s="72">
        <f t="shared" si="339"/>
        <v>0</v>
      </c>
      <c r="R815" s="73"/>
    </row>
    <row r="816" spans="1:33" s="17" customFormat="1" x14ac:dyDescent="0.25">
      <c r="A816" s="114">
        <f>IF(F816&lt;&gt;"",1+MAX($A$7:A815),"")</f>
        <v>636</v>
      </c>
      <c r="B816" s="68" t="s">
        <v>268</v>
      </c>
      <c r="C816" s="227"/>
      <c r="D816" s="89"/>
      <c r="E816" s="98" t="s">
        <v>243</v>
      </c>
      <c r="F816" s="68">
        <v>4</v>
      </c>
      <c r="G816" s="65"/>
      <c r="H816" s="68" t="s">
        <v>35</v>
      </c>
      <c r="I816" s="69">
        <v>0</v>
      </c>
      <c r="J816" s="70">
        <f t="shared" si="335"/>
        <v>4</v>
      </c>
      <c r="K816" s="71"/>
      <c r="L816" s="71">
        <f t="shared" si="336"/>
        <v>0</v>
      </c>
      <c r="M816" s="71"/>
      <c r="N816" s="41">
        <f t="shared" si="337"/>
        <v>0</v>
      </c>
      <c r="O816" s="71"/>
      <c r="P816" s="71">
        <f t="shared" si="338"/>
        <v>0</v>
      </c>
      <c r="Q816" s="72">
        <f t="shared" si="339"/>
        <v>0</v>
      </c>
      <c r="R816" s="73"/>
      <c r="S816" s="65"/>
      <c r="T816" s="65"/>
      <c r="U816" s="65"/>
      <c r="V816" s="65"/>
      <c r="W816" s="65"/>
      <c r="X816" s="65"/>
      <c r="Y816" s="65"/>
      <c r="Z816" s="65"/>
      <c r="AA816" s="65"/>
      <c r="AB816" s="65"/>
      <c r="AC816" s="65"/>
      <c r="AD816" s="65"/>
      <c r="AE816" s="65"/>
      <c r="AF816" s="65"/>
      <c r="AG816" s="65"/>
    </row>
    <row r="817" spans="1:33" s="17" customFormat="1" x14ac:dyDescent="0.25">
      <c r="A817" s="114">
        <f>IF(F817&lt;&gt;"",1+MAX($A$7:A816),"")</f>
        <v>637</v>
      </c>
      <c r="B817" s="68" t="s">
        <v>268</v>
      </c>
      <c r="C817" s="227"/>
      <c r="D817" s="60"/>
      <c r="E817" s="98" t="s">
        <v>244</v>
      </c>
      <c r="F817" s="68">
        <v>1</v>
      </c>
      <c r="H817" s="68" t="s">
        <v>35</v>
      </c>
      <c r="I817" s="69">
        <v>0</v>
      </c>
      <c r="J817" s="70">
        <f t="shared" si="335"/>
        <v>1</v>
      </c>
      <c r="K817" s="71"/>
      <c r="L817" s="71">
        <f t="shared" si="336"/>
        <v>0</v>
      </c>
      <c r="M817" s="71"/>
      <c r="N817" s="41">
        <f t="shared" si="337"/>
        <v>0</v>
      </c>
      <c r="O817" s="71"/>
      <c r="P817" s="71">
        <f t="shared" si="338"/>
        <v>0</v>
      </c>
      <c r="Q817" s="72">
        <f t="shared" si="339"/>
        <v>0</v>
      </c>
      <c r="R817" s="73"/>
    </row>
    <row r="818" spans="1:33" s="17" customFormat="1" x14ac:dyDescent="0.25">
      <c r="A818" s="114">
        <f>IF(F818&lt;&gt;"",1+MAX($A$7:A817),"")</f>
        <v>638</v>
      </c>
      <c r="B818" s="68" t="s">
        <v>268</v>
      </c>
      <c r="C818" s="227"/>
      <c r="D818" s="89"/>
      <c r="E818" s="98" t="s">
        <v>245</v>
      </c>
      <c r="F818" s="68">
        <v>1</v>
      </c>
      <c r="G818" s="65"/>
      <c r="H818" s="68" t="s">
        <v>35</v>
      </c>
      <c r="I818" s="69">
        <v>0</v>
      </c>
      <c r="J818" s="70">
        <f t="shared" si="335"/>
        <v>1</v>
      </c>
      <c r="K818" s="71"/>
      <c r="L818" s="71">
        <f t="shared" si="336"/>
        <v>0</v>
      </c>
      <c r="M818" s="71"/>
      <c r="N818" s="41">
        <f t="shared" si="337"/>
        <v>0</v>
      </c>
      <c r="O818" s="71"/>
      <c r="P818" s="71">
        <f t="shared" si="338"/>
        <v>0</v>
      </c>
      <c r="Q818" s="72">
        <f t="shared" si="339"/>
        <v>0</v>
      </c>
      <c r="R818" s="73"/>
      <c r="S818" s="65"/>
      <c r="T818" s="65"/>
      <c r="U818" s="65"/>
      <c r="V818" s="65"/>
      <c r="W818" s="65"/>
      <c r="X818" s="65"/>
      <c r="Y818" s="65"/>
      <c r="Z818" s="65"/>
      <c r="AA818" s="65"/>
      <c r="AB818" s="65"/>
      <c r="AC818" s="65"/>
      <c r="AD818" s="65"/>
      <c r="AE818" s="65"/>
      <c r="AF818" s="65"/>
      <c r="AG818" s="65"/>
    </row>
    <row r="819" spans="1:33" s="17" customFormat="1" ht="30.6" x14ac:dyDescent="0.25">
      <c r="A819" s="114">
        <f>IF(F819&lt;&gt;"",1+MAX($A$7:A818),"")</f>
        <v>639</v>
      </c>
      <c r="B819" s="68" t="s">
        <v>268</v>
      </c>
      <c r="C819" s="227"/>
      <c r="D819" s="60"/>
      <c r="E819" s="98" t="s">
        <v>246</v>
      </c>
      <c r="F819" s="68">
        <v>1</v>
      </c>
      <c r="H819" s="68" t="s">
        <v>35</v>
      </c>
      <c r="I819" s="69">
        <v>0</v>
      </c>
      <c r="J819" s="70">
        <f t="shared" si="335"/>
        <v>1</v>
      </c>
      <c r="K819" s="71"/>
      <c r="L819" s="71">
        <f t="shared" si="336"/>
        <v>0</v>
      </c>
      <c r="M819" s="71"/>
      <c r="N819" s="41">
        <f t="shared" si="337"/>
        <v>0</v>
      </c>
      <c r="O819" s="71"/>
      <c r="P819" s="71">
        <f t="shared" si="338"/>
        <v>0</v>
      </c>
      <c r="Q819" s="72">
        <f t="shared" si="339"/>
        <v>0</v>
      </c>
      <c r="R819" s="73"/>
    </row>
    <row r="820" spans="1:33" s="17" customFormat="1" x14ac:dyDescent="0.25">
      <c r="A820" s="114">
        <f>IF(F820&lt;&gt;"",1+MAX($A$7:A819),"")</f>
        <v>640</v>
      </c>
      <c r="B820" s="68" t="s">
        <v>268</v>
      </c>
      <c r="C820" s="227"/>
      <c r="D820" s="89"/>
      <c r="E820" s="98" t="s">
        <v>247</v>
      </c>
      <c r="F820" s="68">
        <v>1</v>
      </c>
      <c r="G820" s="65"/>
      <c r="H820" s="68" t="s">
        <v>35</v>
      </c>
      <c r="I820" s="69">
        <v>0</v>
      </c>
      <c r="J820" s="70">
        <f t="shared" si="335"/>
        <v>1</v>
      </c>
      <c r="K820" s="71"/>
      <c r="L820" s="71">
        <f t="shared" si="336"/>
        <v>0</v>
      </c>
      <c r="M820" s="71"/>
      <c r="N820" s="41">
        <f t="shared" si="337"/>
        <v>0</v>
      </c>
      <c r="O820" s="71"/>
      <c r="P820" s="71">
        <f t="shared" si="338"/>
        <v>0</v>
      </c>
      <c r="Q820" s="72">
        <f t="shared" si="339"/>
        <v>0</v>
      </c>
      <c r="R820" s="73"/>
      <c r="S820" s="65"/>
      <c r="T820" s="65"/>
      <c r="U820" s="65"/>
      <c r="V820" s="65"/>
      <c r="W820" s="65"/>
      <c r="X820" s="65"/>
      <c r="Y820" s="65"/>
      <c r="Z820" s="65"/>
      <c r="AA820" s="65"/>
      <c r="AB820" s="65"/>
      <c r="AC820" s="65"/>
      <c r="AD820" s="65"/>
      <c r="AE820" s="65"/>
      <c r="AF820" s="65"/>
      <c r="AG820" s="65"/>
    </row>
    <row r="821" spans="1:33" s="17" customFormat="1" ht="30.6" x14ac:dyDescent="0.25">
      <c r="A821" s="114">
        <f>IF(F821&lt;&gt;"",1+MAX($A$7:A820),"")</f>
        <v>641</v>
      </c>
      <c r="B821" s="68" t="s">
        <v>268</v>
      </c>
      <c r="C821" s="227"/>
      <c r="D821" s="60"/>
      <c r="E821" s="98" t="s">
        <v>248</v>
      </c>
      <c r="F821" s="68">
        <v>2</v>
      </c>
      <c r="H821" s="68" t="s">
        <v>35</v>
      </c>
      <c r="I821" s="69">
        <v>0</v>
      </c>
      <c r="J821" s="70">
        <f t="shared" si="335"/>
        <v>2</v>
      </c>
      <c r="K821" s="71"/>
      <c r="L821" s="71">
        <f t="shared" si="336"/>
        <v>0</v>
      </c>
      <c r="M821" s="71"/>
      <c r="N821" s="41">
        <f t="shared" si="337"/>
        <v>0</v>
      </c>
      <c r="O821" s="71"/>
      <c r="P821" s="71">
        <f t="shared" si="338"/>
        <v>0</v>
      </c>
      <c r="Q821" s="72">
        <f t="shared" si="339"/>
        <v>0</v>
      </c>
      <c r="R821" s="73"/>
    </row>
    <row r="822" spans="1:33" s="17" customFormat="1" x14ac:dyDescent="0.25">
      <c r="A822" s="114">
        <f>IF(F822&lt;&gt;"",1+MAX($A$7:A821),"")</f>
        <v>642</v>
      </c>
      <c r="B822" s="68" t="s">
        <v>268</v>
      </c>
      <c r="C822" s="227"/>
      <c r="D822" s="89"/>
      <c r="E822" s="98" t="s">
        <v>249</v>
      </c>
      <c r="F822" s="68">
        <v>1</v>
      </c>
      <c r="G822" s="65"/>
      <c r="H822" s="68" t="s">
        <v>35</v>
      </c>
      <c r="I822" s="69">
        <v>0</v>
      </c>
      <c r="J822" s="70">
        <f t="shared" si="335"/>
        <v>1</v>
      </c>
      <c r="K822" s="71"/>
      <c r="L822" s="71">
        <f t="shared" si="336"/>
        <v>0</v>
      </c>
      <c r="M822" s="71"/>
      <c r="N822" s="41">
        <f t="shared" si="337"/>
        <v>0</v>
      </c>
      <c r="O822" s="71"/>
      <c r="P822" s="71">
        <f t="shared" si="338"/>
        <v>0</v>
      </c>
      <c r="Q822" s="72">
        <f t="shared" si="339"/>
        <v>0</v>
      </c>
      <c r="R822" s="73"/>
      <c r="S822" s="65"/>
      <c r="T822" s="65"/>
      <c r="U822" s="65"/>
      <c r="V822" s="65"/>
      <c r="W822" s="65"/>
      <c r="X822" s="65"/>
      <c r="Y822" s="65"/>
      <c r="Z822" s="65"/>
      <c r="AA822" s="65"/>
      <c r="AB822" s="65"/>
      <c r="AC822" s="65"/>
      <c r="AD822" s="65"/>
      <c r="AE822" s="65"/>
      <c r="AF822" s="65"/>
      <c r="AG822" s="65"/>
    </row>
    <row r="823" spans="1:33" s="17" customFormat="1" x14ac:dyDescent="0.25">
      <c r="A823" s="114">
        <f>IF(F823&lt;&gt;"",1+MAX($A$7:A822),"")</f>
        <v>643</v>
      </c>
      <c r="B823" s="68" t="s">
        <v>268</v>
      </c>
      <c r="C823" s="227"/>
      <c r="D823" s="60"/>
      <c r="E823" s="98" t="s">
        <v>250</v>
      </c>
      <c r="F823" s="68">
        <v>1</v>
      </c>
      <c r="H823" s="68" t="s">
        <v>35</v>
      </c>
      <c r="I823" s="69">
        <v>0</v>
      </c>
      <c r="J823" s="70">
        <f t="shared" si="335"/>
        <v>1</v>
      </c>
      <c r="K823" s="71"/>
      <c r="L823" s="71">
        <f t="shared" si="336"/>
        <v>0</v>
      </c>
      <c r="M823" s="71"/>
      <c r="N823" s="41">
        <f t="shared" si="337"/>
        <v>0</v>
      </c>
      <c r="O823" s="71"/>
      <c r="P823" s="71">
        <f t="shared" si="338"/>
        <v>0</v>
      </c>
      <c r="Q823" s="72">
        <f t="shared" si="339"/>
        <v>0</v>
      </c>
      <c r="R823" s="73"/>
    </row>
    <row r="824" spans="1:33" s="17" customFormat="1" x14ac:dyDescent="0.25">
      <c r="A824" s="114">
        <f>IF(F824&lt;&gt;"",1+MAX($A$7:A823),"")</f>
        <v>644</v>
      </c>
      <c r="B824" s="68" t="s">
        <v>269</v>
      </c>
      <c r="C824" s="227"/>
      <c r="D824" s="89"/>
      <c r="E824" s="98" t="s">
        <v>251</v>
      </c>
      <c r="F824" s="68">
        <v>1</v>
      </c>
      <c r="G824" s="65"/>
      <c r="H824" s="68" t="s">
        <v>35</v>
      </c>
      <c r="I824" s="69">
        <v>0</v>
      </c>
      <c r="J824" s="70">
        <f t="shared" si="335"/>
        <v>1</v>
      </c>
      <c r="K824" s="71"/>
      <c r="L824" s="71">
        <f t="shared" si="336"/>
        <v>0</v>
      </c>
      <c r="M824" s="71"/>
      <c r="N824" s="41">
        <f t="shared" si="337"/>
        <v>0</v>
      </c>
      <c r="O824" s="71"/>
      <c r="P824" s="71">
        <f t="shared" si="338"/>
        <v>0</v>
      </c>
      <c r="Q824" s="72">
        <f t="shared" si="339"/>
        <v>0</v>
      </c>
      <c r="R824" s="73"/>
      <c r="S824" s="65"/>
      <c r="T824" s="65"/>
      <c r="U824" s="65"/>
      <c r="V824" s="65"/>
      <c r="W824" s="65"/>
      <c r="X824" s="65"/>
      <c r="Y824" s="65"/>
      <c r="Z824" s="65"/>
      <c r="AA824" s="65"/>
      <c r="AB824" s="65"/>
      <c r="AC824" s="65"/>
      <c r="AD824" s="65"/>
      <c r="AE824" s="65"/>
      <c r="AF824" s="65"/>
      <c r="AG824" s="65"/>
    </row>
    <row r="825" spans="1:33" s="17" customFormat="1" x14ac:dyDescent="0.25">
      <c r="A825" s="114">
        <f>IF(F825&lt;&gt;"",1+MAX($A$7:A824),"")</f>
        <v>645</v>
      </c>
      <c r="B825" s="68" t="s">
        <v>269</v>
      </c>
      <c r="C825" s="227"/>
      <c r="D825" s="60"/>
      <c r="E825" s="98" t="s">
        <v>252</v>
      </c>
      <c r="F825" s="68">
        <v>1</v>
      </c>
      <c r="H825" s="68" t="s">
        <v>35</v>
      </c>
      <c r="I825" s="69">
        <v>0</v>
      </c>
      <c r="J825" s="70">
        <f t="shared" si="335"/>
        <v>1</v>
      </c>
      <c r="K825" s="71"/>
      <c r="L825" s="71">
        <f t="shared" si="336"/>
        <v>0</v>
      </c>
      <c r="M825" s="71"/>
      <c r="N825" s="41">
        <f t="shared" si="337"/>
        <v>0</v>
      </c>
      <c r="O825" s="71"/>
      <c r="P825" s="71">
        <f t="shared" si="338"/>
        <v>0</v>
      </c>
      <c r="Q825" s="72">
        <f t="shared" si="339"/>
        <v>0</v>
      </c>
      <c r="R825" s="73"/>
    </row>
    <row r="826" spans="1:33" s="17" customFormat="1" x14ac:dyDescent="0.25">
      <c r="A826" s="114">
        <f>IF(F826&lt;&gt;"",1+MAX($A$7:A825),"")</f>
        <v>646</v>
      </c>
      <c r="B826" s="68" t="s">
        <v>269</v>
      </c>
      <c r="C826" s="227"/>
      <c r="D826" s="89"/>
      <c r="E826" s="98" t="s">
        <v>253</v>
      </c>
      <c r="F826" s="68">
        <v>1</v>
      </c>
      <c r="G826" s="65"/>
      <c r="H826" s="68" t="s">
        <v>35</v>
      </c>
      <c r="I826" s="69">
        <v>0</v>
      </c>
      <c r="J826" s="70">
        <f t="shared" si="335"/>
        <v>1</v>
      </c>
      <c r="K826" s="71"/>
      <c r="L826" s="71">
        <f t="shared" si="336"/>
        <v>0</v>
      </c>
      <c r="M826" s="71"/>
      <c r="N826" s="41">
        <f t="shared" si="337"/>
        <v>0</v>
      </c>
      <c r="O826" s="71"/>
      <c r="P826" s="71">
        <f t="shared" si="338"/>
        <v>0</v>
      </c>
      <c r="Q826" s="72">
        <f t="shared" si="339"/>
        <v>0</v>
      </c>
      <c r="R826" s="73"/>
      <c r="S826" s="65"/>
      <c r="T826" s="65"/>
      <c r="U826" s="65"/>
      <c r="V826" s="65"/>
      <c r="W826" s="65"/>
      <c r="X826" s="65"/>
      <c r="Y826" s="65"/>
      <c r="Z826" s="65"/>
      <c r="AA826" s="65"/>
      <c r="AB826" s="65"/>
      <c r="AC826" s="65"/>
      <c r="AD826" s="65"/>
      <c r="AE826" s="65"/>
      <c r="AF826" s="65"/>
      <c r="AG826" s="65"/>
    </row>
    <row r="827" spans="1:33" s="17" customFormat="1" x14ac:dyDescent="0.25">
      <c r="A827" s="114">
        <f>IF(F827&lt;&gt;"",1+MAX($A$7:A826),"")</f>
        <v>647</v>
      </c>
      <c r="B827" s="68" t="s">
        <v>269</v>
      </c>
      <c r="C827" s="227"/>
      <c r="D827" s="60"/>
      <c r="E827" s="98" t="s">
        <v>254</v>
      </c>
      <c r="F827" s="68">
        <v>3</v>
      </c>
      <c r="H827" s="68" t="s">
        <v>35</v>
      </c>
      <c r="I827" s="69">
        <v>0</v>
      </c>
      <c r="J827" s="70">
        <f t="shared" si="335"/>
        <v>3</v>
      </c>
      <c r="K827" s="71"/>
      <c r="L827" s="71">
        <f t="shared" si="336"/>
        <v>0</v>
      </c>
      <c r="M827" s="71"/>
      <c r="N827" s="41">
        <f t="shared" si="337"/>
        <v>0</v>
      </c>
      <c r="O827" s="71"/>
      <c r="P827" s="71">
        <f t="shared" si="338"/>
        <v>0</v>
      </c>
      <c r="Q827" s="72">
        <f t="shared" si="339"/>
        <v>0</v>
      </c>
      <c r="R827" s="73"/>
    </row>
    <row r="828" spans="1:33" s="17" customFormat="1" x14ac:dyDescent="0.25">
      <c r="A828" s="114">
        <f>IF(F828&lt;&gt;"",1+MAX($A$7:A827),"")</f>
        <v>648</v>
      </c>
      <c r="B828" s="68" t="s">
        <v>269</v>
      </c>
      <c r="C828" s="227"/>
      <c r="D828" s="89"/>
      <c r="E828" s="98" t="s">
        <v>255</v>
      </c>
      <c r="F828" s="68">
        <v>3</v>
      </c>
      <c r="G828" s="65"/>
      <c r="H828" s="68" t="s">
        <v>35</v>
      </c>
      <c r="I828" s="69">
        <v>0</v>
      </c>
      <c r="J828" s="70">
        <f t="shared" si="335"/>
        <v>3</v>
      </c>
      <c r="K828" s="71"/>
      <c r="L828" s="71">
        <f t="shared" si="336"/>
        <v>0</v>
      </c>
      <c r="M828" s="71"/>
      <c r="N828" s="41">
        <f t="shared" si="337"/>
        <v>0</v>
      </c>
      <c r="O828" s="71"/>
      <c r="P828" s="71">
        <f t="shared" si="338"/>
        <v>0</v>
      </c>
      <c r="Q828" s="72">
        <f t="shared" si="339"/>
        <v>0</v>
      </c>
      <c r="R828" s="73"/>
      <c r="S828" s="65"/>
      <c r="T828" s="65"/>
      <c r="U828" s="65"/>
      <c r="V828" s="65"/>
      <c r="W828" s="65"/>
      <c r="X828" s="65"/>
      <c r="Y828" s="65"/>
      <c r="Z828" s="65"/>
      <c r="AA828" s="65"/>
      <c r="AB828" s="65"/>
      <c r="AC828" s="65"/>
      <c r="AD828" s="65"/>
      <c r="AE828" s="65"/>
      <c r="AF828" s="65"/>
      <c r="AG828" s="65"/>
    </row>
    <row r="829" spans="1:33" s="17" customFormat="1" x14ac:dyDescent="0.25">
      <c r="A829" s="114">
        <f>IF(F829&lt;&gt;"",1+MAX($A$7:A828),"")</f>
        <v>649</v>
      </c>
      <c r="B829" s="68" t="s">
        <v>269</v>
      </c>
      <c r="C829" s="227"/>
      <c r="D829" s="60"/>
      <c r="E829" s="98" t="s">
        <v>256</v>
      </c>
      <c r="F829" s="68">
        <v>4</v>
      </c>
      <c r="H829" s="68" t="s">
        <v>35</v>
      </c>
      <c r="I829" s="69">
        <v>0</v>
      </c>
      <c r="J829" s="70">
        <f t="shared" si="335"/>
        <v>4</v>
      </c>
      <c r="K829" s="71"/>
      <c r="L829" s="71">
        <f t="shared" si="336"/>
        <v>0</v>
      </c>
      <c r="M829" s="71"/>
      <c r="N829" s="41">
        <f t="shared" si="337"/>
        <v>0</v>
      </c>
      <c r="O829" s="71"/>
      <c r="P829" s="71">
        <f t="shared" si="338"/>
        <v>0</v>
      </c>
      <c r="Q829" s="72">
        <f t="shared" si="339"/>
        <v>0</v>
      </c>
      <c r="R829" s="73"/>
    </row>
    <row r="830" spans="1:33" s="17" customFormat="1" x14ac:dyDescent="0.25">
      <c r="A830" s="114">
        <f>IF(F830&lt;&gt;"",1+MAX($A$7:A829),"")</f>
        <v>650</v>
      </c>
      <c r="B830" s="68" t="s">
        <v>269</v>
      </c>
      <c r="C830" s="227"/>
      <c r="D830" s="89"/>
      <c r="E830" s="98" t="s">
        <v>257</v>
      </c>
      <c r="F830" s="68">
        <v>3</v>
      </c>
      <c r="G830" s="65"/>
      <c r="H830" s="68" t="s">
        <v>35</v>
      </c>
      <c r="I830" s="69">
        <v>0</v>
      </c>
      <c r="J830" s="70">
        <f t="shared" si="335"/>
        <v>3</v>
      </c>
      <c r="K830" s="71"/>
      <c r="L830" s="71">
        <f t="shared" si="336"/>
        <v>0</v>
      </c>
      <c r="M830" s="71"/>
      <c r="N830" s="41">
        <f t="shared" si="337"/>
        <v>0</v>
      </c>
      <c r="O830" s="71"/>
      <c r="P830" s="71">
        <f t="shared" si="338"/>
        <v>0</v>
      </c>
      <c r="Q830" s="72">
        <f t="shared" si="339"/>
        <v>0</v>
      </c>
      <c r="R830" s="73"/>
      <c r="S830" s="65"/>
      <c r="T830" s="65"/>
      <c r="U830" s="65"/>
      <c r="V830" s="65"/>
      <c r="W830" s="65"/>
      <c r="X830" s="65"/>
      <c r="Y830" s="65"/>
      <c r="Z830" s="65"/>
      <c r="AA830" s="65"/>
      <c r="AB830" s="65"/>
      <c r="AC830" s="65"/>
      <c r="AD830" s="65"/>
      <c r="AE830" s="65"/>
      <c r="AF830" s="65"/>
      <c r="AG830" s="65"/>
    </row>
    <row r="831" spans="1:33" s="17" customFormat="1" x14ac:dyDescent="0.25">
      <c r="A831" s="114">
        <f>IF(F831&lt;&gt;"",1+MAX($A$7:A830),"")</f>
        <v>651</v>
      </c>
      <c r="B831" s="68" t="s">
        <v>269</v>
      </c>
      <c r="C831" s="227"/>
      <c r="D831" s="60"/>
      <c r="E831" s="98" t="s">
        <v>258</v>
      </c>
      <c r="F831" s="68">
        <v>2</v>
      </c>
      <c r="H831" s="68" t="s">
        <v>35</v>
      </c>
      <c r="I831" s="69">
        <v>0</v>
      </c>
      <c r="J831" s="70">
        <f t="shared" si="335"/>
        <v>2</v>
      </c>
      <c r="K831" s="71"/>
      <c r="L831" s="71">
        <f t="shared" si="336"/>
        <v>0</v>
      </c>
      <c r="M831" s="71"/>
      <c r="N831" s="41">
        <f t="shared" si="337"/>
        <v>0</v>
      </c>
      <c r="O831" s="71"/>
      <c r="P831" s="71">
        <f t="shared" si="338"/>
        <v>0</v>
      </c>
      <c r="Q831" s="72">
        <f t="shared" si="339"/>
        <v>0</v>
      </c>
      <c r="R831" s="73"/>
    </row>
    <row r="832" spans="1:33" s="17" customFormat="1" x14ac:dyDescent="0.25">
      <c r="A832" s="114">
        <f>IF(F832&lt;&gt;"",1+MAX($A$7:A831),"")</f>
        <v>652</v>
      </c>
      <c r="B832" s="68" t="s">
        <v>269</v>
      </c>
      <c r="C832" s="227"/>
      <c r="D832" s="89"/>
      <c r="E832" s="98" t="s">
        <v>259</v>
      </c>
      <c r="F832" s="68">
        <v>2</v>
      </c>
      <c r="G832" s="65"/>
      <c r="H832" s="68" t="s">
        <v>35</v>
      </c>
      <c r="I832" s="69">
        <v>0</v>
      </c>
      <c r="J832" s="70">
        <f t="shared" si="335"/>
        <v>2</v>
      </c>
      <c r="K832" s="71"/>
      <c r="L832" s="71">
        <f t="shared" si="336"/>
        <v>0</v>
      </c>
      <c r="M832" s="71"/>
      <c r="N832" s="41">
        <f t="shared" si="337"/>
        <v>0</v>
      </c>
      <c r="O832" s="71"/>
      <c r="P832" s="71">
        <f t="shared" si="338"/>
        <v>0</v>
      </c>
      <c r="Q832" s="72">
        <f t="shared" si="339"/>
        <v>0</v>
      </c>
      <c r="R832" s="73"/>
      <c r="S832" s="65"/>
      <c r="T832" s="65"/>
      <c r="U832" s="65"/>
      <c r="V832" s="65"/>
      <c r="W832" s="65"/>
      <c r="X832" s="65"/>
      <c r="Y832" s="65"/>
      <c r="Z832" s="65"/>
      <c r="AA832" s="65"/>
      <c r="AB832" s="65"/>
      <c r="AC832" s="65"/>
      <c r="AD832" s="65"/>
      <c r="AE832" s="65"/>
      <c r="AF832" s="65"/>
      <c r="AG832" s="65"/>
    </row>
    <row r="833" spans="1:33" s="17" customFormat="1" x14ac:dyDescent="0.25">
      <c r="A833" s="114">
        <f>IF(F833&lt;&gt;"",1+MAX($A$7:A832),"")</f>
        <v>653</v>
      </c>
      <c r="B833" s="68" t="s">
        <v>269</v>
      </c>
      <c r="C833" s="227"/>
      <c r="D833" s="60"/>
      <c r="E833" s="98" t="s">
        <v>260</v>
      </c>
      <c r="F833" s="68">
        <v>2</v>
      </c>
      <c r="H833" s="68" t="s">
        <v>35</v>
      </c>
      <c r="I833" s="69">
        <v>0</v>
      </c>
      <c r="J833" s="70">
        <f t="shared" si="335"/>
        <v>2</v>
      </c>
      <c r="K833" s="71"/>
      <c r="L833" s="71">
        <f t="shared" si="336"/>
        <v>0</v>
      </c>
      <c r="M833" s="71"/>
      <c r="N833" s="41">
        <f t="shared" si="337"/>
        <v>0</v>
      </c>
      <c r="O833" s="71"/>
      <c r="P833" s="71">
        <f t="shared" si="338"/>
        <v>0</v>
      </c>
      <c r="Q833" s="72">
        <f t="shared" si="339"/>
        <v>0</v>
      </c>
      <c r="R833" s="73"/>
    </row>
    <row r="834" spans="1:33" s="17" customFormat="1" x14ac:dyDescent="0.25">
      <c r="A834" s="114">
        <f>IF(F834&lt;&gt;"",1+MAX($A$7:A833),"")</f>
        <v>654</v>
      </c>
      <c r="B834" s="68" t="s">
        <v>269</v>
      </c>
      <c r="C834" s="227"/>
      <c r="D834" s="89"/>
      <c r="E834" s="98" t="s">
        <v>261</v>
      </c>
      <c r="F834" s="68">
        <v>1</v>
      </c>
      <c r="G834" s="65"/>
      <c r="H834" s="68" t="s">
        <v>35</v>
      </c>
      <c r="I834" s="69">
        <v>0</v>
      </c>
      <c r="J834" s="70">
        <f t="shared" si="335"/>
        <v>1</v>
      </c>
      <c r="K834" s="71"/>
      <c r="L834" s="71">
        <f t="shared" si="336"/>
        <v>0</v>
      </c>
      <c r="M834" s="71"/>
      <c r="N834" s="41">
        <f t="shared" si="337"/>
        <v>0</v>
      </c>
      <c r="O834" s="71"/>
      <c r="P834" s="71">
        <f t="shared" si="338"/>
        <v>0</v>
      </c>
      <c r="Q834" s="72">
        <f t="shared" si="339"/>
        <v>0</v>
      </c>
      <c r="R834" s="73"/>
      <c r="S834" s="65"/>
      <c r="T834" s="65"/>
      <c r="U834" s="65"/>
      <c r="V834" s="65"/>
      <c r="W834" s="65"/>
      <c r="X834" s="65"/>
      <c r="Y834" s="65"/>
      <c r="Z834" s="65"/>
      <c r="AA834" s="65"/>
      <c r="AB834" s="65"/>
      <c r="AC834" s="65"/>
      <c r="AD834" s="65"/>
      <c r="AE834" s="65"/>
      <c r="AF834" s="65"/>
      <c r="AG834" s="65"/>
    </row>
    <row r="835" spans="1:33" s="17" customFormat="1" x14ac:dyDescent="0.25">
      <c r="A835" s="114">
        <f>IF(F835&lt;&gt;"",1+MAX($A$7:A834),"")</f>
        <v>655</v>
      </c>
      <c r="B835" s="68" t="s">
        <v>269</v>
      </c>
      <c r="C835" s="227"/>
      <c r="D835" s="60"/>
      <c r="E835" s="98" t="s">
        <v>262</v>
      </c>
      <c r="F835" s="68">
        <v>1</v>
      </c>
      <c r="H835" s="68" t="s">
        <v>35</v>
      </c>
      <c r="I835" s="69">
        <v>0</v>
      </c>
      <c r="J835" s="70">
        <f t="shared" si="335"/>
        <v>1</v>
      </c>
      <c r="K835" s="71"/>
      <c r="L835" s="71">
        <f t="shared" si="336"/>
        <v>0</v>
      </c>
      <c r="M835" s="71"/>
      <c r="N835" s="41">
        <f t="shared" si="337"/>
        <v>0</v>
      </c>
      <c r="O835" s="71"/>
      <c r="P835" s="71">
        <f t="shared" si="338"/>
        <v>0</v>
      </c>
      <c r="Q835" s="72">
        <f t="shared" si="339"/>
        <v>0</v>
      </c>
      <c r="R835" s="73"/>
    </row>
    <row r="836" spans="1:33" s="17" customFormat="1" ht="30" x14ac:dyDescent="0.25">
      <c r="A836" s="114">
        <f>IF(F836&lt;&gt;"",1+MAX($A$7:A835),"")</f>
        <v>656</v>
      </c>
      <c r="B836" s="68" t="s">
        <v>269</v>
      </c>
      <c r="C836" s="227"/>
      <c r="D836" s="60"/>
      <c r="E836" s="98" t="s">
        <v>263</v>
      </c>
      <c r="F836" s="68">
        <v>1</v>
      </c>
      <c r="H836" s="68" t="s">
        <v>35</v>
      </c>
      <c r="I836" s="69">
        <v>0</v>
      </c>
      <c r="J836" s="70">
        <f t="shared" si="335"/>
        <v>1</v>
      </c>
      <c r="K836" s="71"/>
      <c r="L836" s="71">
        <f t="shared" si="336"/>
        <v>0</v>
      </c>
      <c r="M836" s="71"/>
      <c r="N836" s="41">
        <f t="shared" si="337"/>
        <v>0</v>
      </c>
      <c r="O836" s="71"/>
      <c r="P836" s="71">
        <f t="shared" si="338"/>
        <v>0</v>
      </c>
      <c r="Q836" s="72">
        <f t="shared" si="339"/>
        <v>0</v>
      </c>
      <c r="R836" s="73"/>
    </row>
    <row r="837" spans="1:33" s="17" customFormat="1" x14ac:dyDescent="0.25">
      <c r="A837" s="114" t="str">
        <f>IF(F837&lt;&gt;"",1+MAX($A$7:A836),"")</f>
        <v/>
      </c>
      <c r="B837" s="180"/>
      <c r="C837" s="227"/>
      <c r="D837" s="89"/>
      <c r="E837" s="135" t="s">
        <v>264</v>
      </c>
      <c r="F837" s="68"/>
      <c r="G837" s="65"/>
      <c r="H837" s="68"/>
      <c r="I837" s="69"/>
      <c r="J837" s="70"/>
      <c r="K837" s="71"/>
      <c r="L837" s="71"/>
      <c r="M837" s="71"/>
      <c r="N837" s="41"/>
      <c r="O837" s="71"/>
      <c r="P837" s="71"/>
      <c r="Q837" s="72"/>
      <c r="R837" s="73"/>
      <c r="S837" s="65"/>
      <c r="T837" s="65"/>
      <c r="U837" s="65"/>
      <c r="V837" s="65"/>
      <c r="W837" s="65"/>
      <c r="X837" s="65"/>
      <c r="Y837" s="65"/>
      <c r="Z837" s="65"/>
      <c r="AA837" s="65"/>
      <c r="AB837" s="65"/>
      <c r="AC837" s="65"/>
      <c r="AD837" s="65"/>
      <c r="AE837" s="65"/>
      <c r="AF837" s="65"/>
      <c r="AG837" s="65"/>
    </row>
    <row r="838" spans="1:33" s="17" customFormat="1" x14ac:dyDescent="0.25">
      <c r="A838" s="114">
        <f>IF(F838&lt;&gt;"",1+MAX($A$7:A837),"")</f>
        <v>657</v>
      </c>
      <c r="B838" s="66" t="s">
        <v>270</v>
      </c>
      <c r="C838" s="227"/>
      <c r="D838" s="60"/>
      <c r="E838" s="98" t="s">
        <v>238</v>
      </c>
      <c r="F838" s="68">
        <v>4277</v>
      </c>
      <c r="H838" s="68" t="s">
        <v>41</v>
      </c>
      <c r="I838" s="69">
        <v>0</v>
      </c>
      <c r="J838" s="70">
        <f t="shared" si="335"/>
        <v>4277</v>
      </c>
      <c r="K838" s="71"/>
      <c r="L838" s="71">
        <f t="shared" si="336"/>
        <v>0</v>
      </c>
      <c r="M838" s="71"/>
      <c r="N838" s="41">
        <f t="shared" si="337"/>
        <v>0</v>
      </c>
      <c r="O838" s="71"/>
      <c r="P838" s="71">
        <f t="shared" si="338"/>
        <v>0</v>
      </c>
      <c r="Q838" s="72">
        <f t="shared" si="339"/>
        <v>0</v>
      </c>
      <c r="R838" s="73"/>
    </row>
    <row r="839" spans="1:33" s="17" customFormat="1" x14ac:dyDescent="0.25">
      <c r="A839" s="114" t="str">
        <f>IF(F839&lt;&gt;"",1+MAX($A$7:A838),"")</f>
        <v/>
      </c>
      <c r="B839" s="180"/>
      <c r="C839" s="227"/>
      <c r="D839" s="89"/>
      <c r="E839" s="97" t="s">
        <v>239</v>
      </c>
      <c r="F839" s="68"/>
      <c r="G839" s="65"/>
      <c r="H839" s="68"/>
      <c r="I839" s="69"/>
      <c r="J839" s="70"/>
      <c r="K839" s="71"/>
      <c r="L839" s="71"/>
      <c r="M839" s="71"/>
      <c r="N839" s="41"/>
      <c r="O839" s="71"/>
      <c r="P839" s="71"/>
      <c r="Q839" s="72"/>
      <c r="R839" s="73"/>
      <c r="S839" s="65"/>
      <c r="T839" s="65"/>
      <c r="U839" s="65"/>
      <c r="V839" s="65"/>
      <c r="W839" s="65"/>
      <c r="X839" s="65"/>
      <c r="Y839" s="65"/>
      <c r="Z839" s="65"/>
      <c r="AA839" s="65"/>
      <c r="AB839" s="65"/>
      <c r="AC839" s="65"/>
      <c r="AD839" s="65"/>
      <c r="AE839" s="65"/>
      <c r="AF839" s="65"/>
      <c r="AG839" s="65"/>
    </row>
    <row r="840" spans="1:33" s="17" customFormat="1" x14ac:dyDescent="0.25">
      <c r="A840" s="114">
        <f>IF(F840&lt;&gt;"",1+MAX($A$7:A839),"")</f>
        <v>658</v>
      </c>
      <c r="B840" s="66" t="s">
        <v>270</v>
      </c>
      <c r="C840" s="227"/>
      <c r="D840" s="60"/>
      <c r="E840" s="98" t="s">
        <v>255</v>
      </c>
      <c r="F840" s="68">
        <v>1</v>
      </c>
      <c r="H840" s="68" t="s">
        <v>35</v>
      </c>
      <c r="I840" s="69">
        <v>0</v>
      </c>
      <c r="J840" s="70">
        <f t="shared" si="335"/>
        <v>1</v>
      </c>
      <c r="K840" s="71"/>
      <c r="L840" s="71">
        <f t="shared" si="336"/>
        <v>0</v>
      </c>
      <c r="M840" s="71"/>
      <c r="N840" s="41">
        <f t="shared" si="337"/>
        <v>0</v>
      </c>
      <c r="O840" s="71"/>
      <c r="P840" s="71">
        <f t="shared" si="338"/>
        <v>0</v>
      </c>
      <c r="Q840" s="72">
        <f t="shared" si="339"/>
        <v>0</v>
      </c>
      <c r="R840" s="73"/>
    </row>
    <row r="841" spans="1:33" s="17" customFormat="1" ht="30" x14ac:dyDescent="0.25">
      <c r="A841" s="114">
        <f>IF(F841&lt;&gt;"",1+MAX($A$7:A840),"")</f>
        <v>659</v>
      </c>
      <c r="B841" s="66" t="s">
        <v>270</v>
      </c>
      <c r="C841" s="228"/>
      <c r="D841" s="89"/>
      <c r="E841" s="98" t="s">
        <v>265</v>
      </c>
      <c r="F841" s="68">
        <v>1</v>
      </c>
      <c r="G841" s="65"/>
      <c r="H841" s="68" t="s">
        <v>35</v>
      </c>
      <c r="I841" s="69">
        <v>0</v>
      </c>
      <c r="J841" s="70">
        <f t="shared" si="335"/>
        <v>1</v>
      </c>
      <c r="K841" s="71"/>
      <c r="L841" s="71">
        <f t="shared" si="336"/>
        <v>0</v>
      </c>
      <c r="M841" s="71"/>
      <c r="N841" s="41">
        <f t="shared" si="337"/>
        <v>0</v>
      </c>
      <c r="O841" s="71"/>
      <c r="P841" s="71">
        <f t="shared" si="338"/>
        <v>0</v>
      </c>
      <c r="Q841" s="72">
        <f t="shared" si="339"/>
        <v>0</v>
      </c>
      <c r="R841" s="73"/>
      <c r="S841" s="65"/>
      <c r="T841" s="65"/>
      <c r="U841" s="65"/>
      <c r="V841" s="65"/>
      <c r="W841" s="65"/>
      <c r="X841" s="65"/>
      <c r="Y841" s="65"/>
      <c r="Z841" s="65"/>
      <c r="AA841" s="65"/>
      <c r="AB841" s="65"/>
      <c r="AC841" s="65"/>
      <c r="AD841" s="65"/>
      <c r="AE841" s="65"/>
      <c r="AF841" s="65"/>
      <c r="AG841" s="65"/>
    </row>
    <row r="842" spans="1:33" s="17" customFormat="1" x14ac:dyDescent="0.25">
      <c r="A842" s="114" t="str">
        <f>IF(F842&lt;&gt;"",1+MAX($A$7:A841),"")</f>
        <v/>
      </c>
      <c r="B842" s="180"/>
      <c r="C842" s="136"/>
      <c r="D842" s="89"/>
      <c r="E842" s="91"/>
      <c r="F842" s="68"/>
      <c r="G842" s="65"/>
      <c r="H842" s="68"/>
      <c r="I842" s="69"/>
      <c r="J842" s="70"/>
      <c r="K842" s="71"/>
      <c r="L842" s="71"/>
      <c r="M842" s="71"/>
      <c r="N842" s="41"/>
      <c r="O842" s="71"/>
      <c r="P842" s="71"/>
      <c r="Q842" s="72"/>
      <c r="R842" s="73"/>
      <c r="S842" s="65"/>
      <c r="T842" s="65"/>
      <c r="U842" s="65"/>
      <c r="V842" s="65"/>
      <c r="W842" s="65"/>
      <c r="X842" s="65"/>
      <c r="Y842" s="65"/>
      <c r="Z842" s="65"/>
      <c r="AA842" s="65"/>
      <c r="AB842" s="65"/>
      <c r="AC842" s="65"/>
      <c r="AD842" s="65"/>
      <c r="AE842" s="65"/>
      <c r="AF842" s="65"/>
      <c r="AG842" s="65"/>
    </row>
    <row r="843" spans="1:33" s="198" customFormat="1" ht="15.6" x14ac:dyDescent="0.25">
      <c r="A843" s="196" t="str">
        <f>IF(F843&lt;&gt;"",1+MAX($A$7:A790),"")</f>
        <v/>
      </c>
      <c r="B843" s="197"/>
      <c r="C843" s="197"/>
      <c r="D843" s="197"/>
      <c r="E843" s="197" t="s">
        <v>55</v>
      </c>
      <c r="F843" s="197"/>
      <c r="H843" s="197"/>
      <c r="I843" s="197"/>
      <c r="J843" s="197"/>
      <c r="K843" s="197"/>
      <c r="L843" s="197"/>
      <c r="M843" s="197"/>
      <c r="N843" s="197"/>
      <c r="O843" s="197"/>
      <c r="P843" s="197"/>
      <c r="Q843" s="197"/>
      <c r="R843" s="195">
        <f>SUM(Q844:Q848)</f>
        <v>0</v>
      </c>
    </row>
    <row r="844" spans="1:33" s="17" customFormat="1" x14ac:dyDescent="0.25">
      <c r="A844" s="114" t="str">
        <f>IF(F844&lt;&gt;"",1+MAX($A$7:A843),"")</f>
        <v/>
      </c>
      <c r="B844" s="76"/>
      <c r="C844" s="92"/>
      <c r="D844" s="92"/>
      <c r="E844" s="95"/>
      <c r="F844" s="77"/>
      <c r="H844" s="68"/>
      <c r="I844" s="7"/>
      <c r="J844" s="8"/>
      <c r="K844" s="41"/>
      <c r="L844" s="41"/>
      <c r="M844" s="41"/>
      <c r="N844" s="41"/>
      <c r="O844" s="41"/>
      <c r="P844" s="41"/>
      <c r="Q844" s="42"/>
      <c r="R844" s="115"/>
    </row>
    <row r="845" spans="1:33" s="17" customFormat="1" x14ac:dyDescent="0.25">
      <c r="A845" s="114" t="str">
        <f>IF(F845&lt;&gt;"",1+MAX($A$7:A844),"")</f>
        <v/>
      </c>
      <c r="B845" s="76"/>
      <c r="C845" s="92"/>
      <c r="D845" s="92" t="s">
        <v>56</v>
      </c>
      <c r="E845" s="93" t="s">
        <v>57</v>
      </c>
      <c r="F845" s="77"/>
      <c r="H845" s="68"/>
      <c r="I845" s="7"/>
      <c r="J845" s="8"/>
      <c r="K845" s="41"/>
      <c r="L845" s="41"/>
      <c r="M845" s="41"/>
      <c r="N845" s="41"/>
      <c r="O845" s="41"/>
      <c r="P845" s="41"/>
      <c r="Q845" s="42"/>
      <c r="R845" s="115"/>
    </row>
    <row r="846" spans="1:33" s="17" customFormat="1" x14ac:dyDescent="0.25">
      <c r="A846" s="114">
        <f>IF(F846&lt;&gt;"",1+MAX($A$7:A845),"")</f>
        <v>660</v>
      </c>
      <c r="B846" s="76" t="s">
        <v>890</v>
      </c>
      <c r="C846" s="92" t="s">
        <v>900</v>
      </c>
      <c r="D846" s="92"/>
      <c r="E846" s="94" t="s">
        <v>899</v>
      </c>
      <c r="F846" s="77">
        <v>40</v>
      </c>
      <c r="G846" s="17">
        <f>(6*6*0.5+4*0.5*314+3.167*0.5*49+3*0.5*35+607*0.5)/27</f>
        <v>39.984870370370373</v>
      </c>
      <c r="H846" s="68" t="s">
        <v>281</v>
      </c>
      <c r="I846" s="7">
        <v>0</v>
      </c>
      <c r="J846" s="8">
        <f t="shared" ref="J846:J848" si="340">F846*(1+I846)</f>
        <v>40</v>
      </c>
      <c r="K846" s="41"/>
      <c r="L846" s="41">
        <f t="shared" ref="L846:L848" si="341">K846*J846</f>
        <v>0</v>
      </c>
      <c r="M846" s="41"/>
      <c r="N846" s="41">
        <f t="shared" ref="N846:N848" si="342">M846*J846</f>
        <v>0</v>
      </c>
      <c r="O846" s="41"/>
      <c r="P846" s="41">
        <f t="shared" ref="P846:P848" si="343">O846*J846</f>
        <v>0</v>
      </c>
      <c r="Q846" s="42">
        <f t="shared" ref="Q846:Q848" si="344">(K846+M846+O846)*J846</f>
        <v>0</v>
      </c>
      <c r="R846" s="115"/>
    </row>
    <row r="847" spans="1:33" s="17" customFormat="1" x14ac:dyDescent="0.25">
      <c r="A847" s="181">
        <f>IF(F847&lt;&gt;"",1+MAX($A$7:A846),"")</f>
        <v>661</v>
      </c>
      <c r="B847" s="76" t="s">
        <v>890</v>
      </c>
      <c r="C847" s="92"/>
      <c r="D847" s="92"/>
      <c r="E847" s="94" t="s">
        <v>936</v>
      </c>
      <c r="F847" s="77">
        <v>655</v>
      </c>
      <c r="G847" s="17">
        <f>4400*3.34/27*1.2</f>
        <v>653.15555555555557</v>
      </c>
      <c r="H847" s="169" t="s">
        <v>281</v>
      </c>
      <c r="I847" s="182">
        <v>0</v>
      </c>
      <c r="J847" s="154">
        <f t="shared" si="340"/>
        <v>655</v>
      </c>
      <c r="K847" s="155"/>
      <c r="L847" s="155">
        <f t="shared" si="341"/>
        <v>0</v>
      </c>
      <c r="M847" s="155"/>
      <c r="N847" s="155">
        <f t="shared" si="342"/>
        <v>0</v>
      </c>
      <c r="O847" s="155"/>
      <c r="P847" s="155">
        <f t="shared" si="343"/>
        <v>0</v>
      </c>
      <c r="Q847" s="156">
        <f t="shared" si="344"/>
        <v>0</v>
      </c>
      <c r="R847" s="157"/>
    </row>
    <row r="848" spans="1:33" s="17" customFormat="1" x14ac:dyDescent="0.25">
      <c r="A848" s="114">
        <f>IF(F848&lt;&gt;"",1+MAX($A$7:A847),"")</f>
        <v>662</v>
      </c>
      <c r="B848" s="66" t="s">
        <v>890</v>
      </c>
      <c r="C848" s="67"/>
      <c r="D848" s="67"/>
      <c r="E848" s="96" t="s">
        <v>937</v>
      </c>
      <c r="F848" s="183">
        <v>375</v>
      </c>
      <c r="G848" s="81">
        <f>655-280</f>
        <v>375</v>
      </c>
      <c r="H848" s="68" t="s">
        <v>281</v>
      </c>
      <c r="I848" s="7">
        <v>0</v>
      </c>
      <c r="J848" s="8">
        <f t="shared" si="340"/>
        <v>375</v>
      </c>
      <c r="K848" s="41"/>
      <c r="L848" s="41">
        <f t="shared" si="341"/>
        <v>0</v>
      </c>
      <c r="M848" s="41"/>
      <c r="N848" s="41">
        <f t="shared" si="342"/>
        <v>0</v>
      </c>
      <c r="O848" s="41"/>
      <c r="P848" s="41">
        <f t="shared" si="343"/>
        <v>0</v>
      </c>
      <c r="Q848" s="42">
        <f t="shared" si="344"/>
        <v>0</v>
      </c>
      <c r="R848" s="115"/>
    </row>
    <row r="851" spans="1:18" s="200" customFormat="1" ht="52.2" x14ac:dyDescent="0.25">
      <c r="A851" s="199" t="str">
        <f>IF(F851&lt;&gt;"",1+MAX($A$7:A909),"")</f>
        <v/>
      </c>
      <c r="B851" s="199"/>
      <c r="C851" s="199"/>
      <c r="D851" s="199" t="s">
        <v>792</v>
      </c>
      <c r="E851" s="199" t="s">
        <v>793</v>
      </c>
      <c r="F851" s="199"/>
      <c r="H851" s="199"/>
      <c r="I851" s="199"/>
      <c r="J851" s="199"/>
      <c r="K851" s="199"/>
      <c r="L851" s="199"/>
      <c r="M851" s="199"/>
      <c r="N851" s="199"/>
      <c r="O851" s="199"/>
      <c r="P851" s="199"/>
      <c r="Q851" s="199"/>
      <c r="R851" s="201">
        <f>SUM(Q852:Q964)</f>
        <v>0</v>
      </c>
    </row>
    <row r="852" spans="1:18" s="17" customFormat="1" x14ac:dyDescent="0.25">
      <c r="A852" s="114" t="str">
        <f>IF(F852&lt;&gt;"",1+MAX($A$7:A851),"")</f>
        <v/>
      </c>
      <c r="B852" s="10"/>
      <c r="C852" s="5"/>
      <c r="D852" s="5"/>
      <c r="E852" s="4"/>
      <c r="F852" s="11"/>
      <c r="H852" s="68"/>
      <c r="I852" s="7"/>
      <c r="J852" s="8"/>
      <c r="K852" s="41"/>
      <c r="L852" s="41"/>
      <c r="M852" s="41"/>
      <c r="N852" s="41"/>
      <c r="O852" s="41"/>
      <c r="P852" s="41"/>
      <c r="Q852" s="42"/>
      <c r="R852" s="115"/>
    </row>
    <row r="853" spans="1:18" s="198" customFormat="1" ht="15.6" x14ac:dyDescent="0.25">
      <c r="A853" s="203" t="str">
        <f>IF(F853&lt;&gt;"",1+MAX($A$7:A852),"")</f>
        <v/>
      </c>
      <c r="B853" s="204"/>
      <c r="C853" s="204"/>
      <c r="D853" s="204"/>
      <c r="E853" s="204" t="s">
        <v>93</v>
      </c>
      <c r="F853" s="204"/>
      <c r="G853" s="205"/>
      <c r="H853" s="204"/>
      <c r="I853" s="204"/>
      <c r="J853" s="204"/>
      <c r="K853" s="197"/>
      <c r="L853" s="197"/>
      <c r="M853" s="197"/>
      <c r="N853" s="197"/>
      <c r="O853" s="197"/>
      <c r="P853" s="197"/>
      <c r="Q853" s="197"/>
      <c r="R853" s="195">
        <f>SUM(Q854:Q867)</f>
        <v>0</v>
      </c>
    </row>
    <row r="854" spans="1:18" s="17" customFormat="1" x14ac:dyDescent="0.25">
      <c r="A854" s="114" t="str">
        <f>IF(F854&lt;&gt;"",1+MAX($A$7:A853),"")</f>
        <v/>
      </c>
      <c r="B854" s="10"/>
      <c r="C854" s="5"/>
      <c r="D854" s="5"/>
      <c r="E854" s="4"/>
      <c r="F854" s="11"/>
      <c r="H854" s="68"/>
      <c r="I854" s="7"/>
      <c r="J854" s="8"/>
      <c r="K854" s="41"/>
      <c r="L854" s="41"/>
      <c r="M854" s="41"/>
      <c r="N854" s="41"/>
      <c r="O854" s="41"/>
      <c r="P854" s="41"/>
      <c r="Q854" s="42"/>
      <c r="R854" s="115"/>
    </row>
    <row r="855" spans="1:18" s="17" customFormat="1" x14ac:dyDescent="0.3">
      <c r="A855" s="114" t="str">
        <f>IF(F855&lt;&gt;"",1+MAX($A$7:A854),"")</f>
        <v/>
      </c>
      <c r="B855" s="10"/>
      <c r="C855" s="5"/>
      <c r="D855" s="5" t="s">
        <v>49</v>
      </c>
      <c r="E855" s="116" t="s">
        <v>137</v>
      </c>
      <c r="F855" s="11"/>
      <c r="H855" s="68"/>
      <c r="I855" s="7"/>
      <c r="J855" s="8"/>
      <c r="K855" s="41"/>
      <c r="L855" s="41"/>
      <c r="M855" s="41"/>
      <c r="N855" s="41"/>
      <c r="O855" s="41"/>
      <c r="P855" s="41"/>
      <c r="Q855" s="42"/>
      <c r="R855" s="115"/>
    </row>
    <row r="856" spans="1:18" s="17" customFormat="1" x14ac:dyDescent="0.25">
      <c r="A856" s="114">
        <f>IF(F856&lt;&gt;"",1+MAX($A$7:A855),"")</f>
        <v>663</v>
      </c>
      <c r="B856" s="10" t="s">
        <v>795</v>
      </c>
      <c r="C856" s="5" t="s">
        <v>796</v>
      </c>
      <c r="D856" s="5"/>
      <c r="E856" s="20" t="s">
        <v>794</v>
      </c>
      <c r="F856" s="11">
        <v>2</v>
      </c>
      <c r="H856" s="68" t="s">
        <v>35</v>
      </c>
      <c r="I856" s="7">
        <v>0</v>
      </c>
      <c r="J856" s="8">
        <f t="shared" ref="J856:J866" si="345">F856*(1+I856)</f>
        <v>2</v>
      </c>
      <c r="K856" s="41"/>
      <c r="L856" s="41">
        <f t="shared" ref="L856:L866" si="346">K856*J856</f>
        <v>0</v>
      </c>
      <c r="M856" s="41"/>
      <c r="N856" s="41">
        <f t="shared" ref="N856:N866" si="347">M856*J856</f>
        <v>0</v>
      </c>
      <c r="O856" s="41"/>
      <c r="P856" s="41">
        <f t="shared" ref="P856:P866" si="348">O856*J856</f>
        <v>0</v>
      </c>
      <c r="Q856" s="42">
        <f t="shared" ref="Q856:Q866" si="349">(K856+M856+O856)*J856</f>
        <v>0</v>
      </c>
      <c r="R856" s="115"/>
    </row>
    <row r="857" spans="1:18" s="17" customFormat="1" x14ac:dyDescent="0.25">
      <c r="A857" s="114">
        <f>IF(F857&lt;&gt;"",1+MAX($A$7:A856),"")</f>
        <v>664</v>
      </c>
      <c r="B857" s="10" t="s">
        <v>795</v>
      </c>
      <c r="C857" s="5" t="s">
        <v>798</v>
      </c>
      <c r="D857" s="5"/>
      <c r="E857" s="20" t="s">
        <v>797</v>
      </c>
      <c r="F857" s="11">
        <v>2</v>
      </c>
      <c r="H857" s="68" t="s">
        <v>35</v>
      </c>
      <c r="I857" s="7">
        <v>0</v>
      </c>
      <c r="J857" s="8">
        <f t="shared" si="345"/>
        <v>2</v>
      </c>
      <c r="K857" s="41"/>
      <c r="L857" s="41">
        <f t="shared" si="346"/>
        <v>0</v>
      </c>
      <c r="M857" s="41"/>
      <c r="N857" s="41">
        <f t="shared" si="347"/>
        <v>0</v>
      </c>
      <c r="O857" s="41"/>
      <c r="P857" s="41">
        <f t="shared" si="348"/>
        <v>0</v>
      </c>
      <c r="Q857" s="42">
        <f t="shared" si="349"/>
        <v>0</v>
      </c>
      <c r="R857" s="115"/>
    </row>
    <row r="858" spans="1:18" s="17" customFormat="1" x14ac:dyDescent="0.25">
      <c r="A858" s="114">
        <f>IF(F858&lt;&gt;"",1+MAX($A$7:A857),"")</f>
        <v>665</v>
      </c>
      <c r="B858" s="10" t="s">
        <v>795</v>
      </c>
      <c r="C858" s="5" t="s">
        <v>800</v>
      </c>
      <c r="D858" s="5"/>
      <c r="E858" s="20" t="s">
        <v>799</v>
      </c>
      <c r="F858" s="11">
        <v>28</v>
      </c>
      <c r="H858" s="68" t="s">
        <v>40</v>
      </c>
      <c r="I858" s="7">
        <v>0</v>
      </c>
      <c r="J858" s="8">
        <f t="shared" si="345"/>
        <v>28</v>
      </c>
      <c r="K858" s="41"/>
      <c r="L858" s="41">
        <f t="shared" si="346"/>
        <v>0</v>
      </c>
      <c r="M858" s="41"/>
      <c r="N858" s="41">
        <f t="shared" si="347"/>
        <v>0</v>
      </c>
      <c r="O858" s="41"/>
      <c r="P858" s="41">
        <f t="shared" si="348"/>
        <v>0</v>
      </c>
      <c r="Q858" s="42">
        <f t="shared" si="349"/>
        <v>0</v>
      </c>
      <c r="R858" s="115"/>
    </row>
    <row r="859" spans="1:18" s="17" customFormat="1" ht="30" x14ac:dyDescent="0.25">
      <c r="A859" s="114">
        <f>IF(F859&lt;&gt;"",1+MAX($A$7:A858),"")</f>
        <v>666</v>
      </c>
      <c r="B859" s="10" t="s">
        <v>795</v>
      </c>
      <c r="C859" s="5" t="s">
        <v>803</v>
      </c>
      <c r="D859" s="5"/>
      <c r="E859" s="20" t="s">
        <v>818</v>
      </c>
      <c r="F859" s="11">
        <v>620</v>
      </c>
      <c r="H859" s="68" t="s">
        <v>41</v>
      </c>
      <c r="I859" s="7">
        <v>0</v>
      </c>
      <c r="J859" s="8">
        <f t="shared" si="345"/>
        <v>620</v>
      </c>
      <c r="K859" s="41"/>
      <c r="L859" s="41">
        <f t="shared" si="346"/>
        <v>0</v>
      </c>
      <c r="M859" s="41"/>
      <c r="N859" s="41">
        <f t="shared" si="347"/>
        <v>0</v>
      </c>
      <c r="O859" s="41"/>
      <c r="P859" s="41">
        <f t="shared" si="348"/>
        <v>0</v>
      </c>
      <c r="Q859" s="42">
        <f t="shared" si="349"/>
        <v>0</v>
      </c>
      <c r="R859" s="115"/>
    </row>
    <row r="860" spans="1:18" s="17" customFormat="1" x14ac:dyDescent="0.25">
      <c r="A860" s="114">
        <f>IF(F860&lt;&gt;"",1+MAX($A$7:A859),"")</f>
        <v>667</v>
      </c>
      <c r="B860" s="10" t="s">
        <v>795</v>
      </c>
      <c r="C860" s="5" t="s">
        <v>805</v>
      </c>
      <c r="D860" s="5"/>
      <c r="E860" s="20" t="s">
        <v>804</v>
      </c>
      <c r="F860" s="11">
        <v>140</v>
      </c>
      <c r="H860" s="68" t="s">
        <v>40</v>
      </c>
      <c r="I860" s="7">
        <v>0</v>
      </c>
      <c r="J860" s="8">
        <f t="shared" si="345"/>
        <v>140</v>
      </c>
      <c r="K860" s="41"/>
      <c r="L860" s="41">
        <f t="shared" si="346"/>
        <v>0</v>
      </c>
      <c r="M860" s="41"/>
      <c r="N860" s="41">
        <f t="shared" si="347"/>
        <v>0</v>
      </c>
      <c r="O860" s="41"/>
      <c r="P860" s="41">
        <f t="shared" si="348"/>
        <v>0</v>
      </c>
      <c r="Q860" s="42">
        <f t="shared" si="349"/>
        <v>0</v>
      </c>
      <c r="R860" s="115"/>
    </row>
    <row r="861" spans="1:18" s="17" customFormat="1" x14ac:dyDescent="0.25">
      <c r="A861" s="114">
        <f>IF(F861&lt;&gt;"",1+MAX($A$7:A860),"")</f>
        <v>668</v>
      </c>
      <c r="B861" s="10" t="s">
        <v>795</v>
      </c>
      <c r="C861" s="5" t="s">
        <v>807</v>
      </c>
      <c r="D861" s="5"/>
      <c r="E861" s="20" t="s">
        <v>806</v>
      </c>
      <c r="F861" s="11">
        <v>770</v>
      </c>
      <c r="H861" s="68" t="s">
        <v>41</v>
      </c>
      <c r="I861" s="7">
        <v>0</v>
      </c>
      <c r="J861" s="8">
        <f t="shared" si="345"/>
        <v>770</v>
      </c>
      <c r="K861" s="41"/>
      <c r="L861" s="41">
        <f t="shared" si="346"/>
        <v>0</v>
      </c>
      <c r="M861" s="41"/>
      <c r="N861" s="41">
        <f t="shared" si="347"/>
        <v>0</v>
      </c>
      <c r="O861" s="41"/>
      <c r="P861" s="41">
        <f t="shared" si="348"/>
        <v>0</v>
      </c>
      <c r="Q861" s="42">
        <f t="shared" si="349"/>
        <v>0</v>
      </c>
      <c r="R861" s="115"/>
    </row>
    <row r="862" spans="1:18" s="17" customFormat="1" x14ac:dyDescent="0.25">
      <c r="A862" s="114">
        <f>IF(F862&lt;&gt;"",1+MAX($A$7:A861),"")</f>
        <v>669</v>
      </c>
      <c r="B862" s="10" t="s">
        <v>795</v>
      </c>
      <c r="C862" s="5" t="s">
        <v>809</v>
      </c>
      <c r="D862" s="5"/>
      <c r="E862" s="20" t="s">
        <v>808</v>
      </c>
      <c r="F862" s="11">
        <v>191</v>
      </c>
      <c r="H862" s="68" t="s">
        <v>40</v>
      </c>
      <c r="I862" s="7">
        <v>0</v>
      </c>
      <c r="J862" s="8">
        <f t="shared" si="345"/>
        <v>191</v>
      </c>
      <c r="K862" s="41"/>
      <c r="L862" s="41">
        <f t="shared" si="346"/>
        <v>0</v>
      </c>
      <c r="M862" s="41"/>
      <c r="N862" s="41">
        <f t="shared" si="347"/>
        <v>0</v>
      </c>
      <c r="O862" s="41"/>
      <c r="P862" s="41">
        <f t="shared" si="348"/>
        <v>0</v>
      </c>
      <c r="Q862" s="42">
        <f t="shared" si="349"/>
        <v>0</v>
      </c>
      <c r="R862" s="115"/>
    </row>
    <row r="863" spans="1:18" s="17" customFormat="1" x14ac:dyDescent="0.25">
      <c r="A863" s="114">
        <f>IF(F863&lt;&gt;"",1+MAX($A$7:A862),"")</f>
        <v>670</v>
      </c>
      <c r="B863" s="10" t="s">
        <v>795</v>
      </c>
      <c r="C863" s="5" t="s">
        <v>811</v>
      </c>
      <c r="D863" s="5"/>
      <c r="E863" s="20" t="s">
        <v>810</v>
      </c>
      <c r="F863" s="11">
        <v>1</v>
      </c>
      <c r="H863" s="68" t="s">
        <v>35</v>
      </c>
      <c r="I863" s="7">
        <v>0</v>
      </c>
      <c r="J863" s="8">
        <f t="shared" si="345"/>
        <v>1</v>
      </c>
      <c r="K863" s="41"/>
      <c r="L863" s="41">
        <f t="shared" si="346"/>
        <v>0</v>
      </c>
      <c r="M863" s="41"/>
      <c r="N863" s="41">
        <f t="shared" si="347"/>
        <v>0</v>
      </c>
      <c r="O863" s="41"/>
      <c r="P863" s="41">
        <f t="shared" si="348"/>
        <v>0</v>
      </c>
      <c r="Q863" s="42">
        <f t="shared" si="349"/>
        <v>0</v>
      </c>
      <c r="R863" s="115"/>
    </row>
    <row r="864" spans="1:18" s="17" customFormat="1" x14ac:dyDescent="0.25">
      <c r="A864" s="114">
        <f>IF(F864&lt;&gt;"",1+MAX($A$7:A863),"")</f>
        <v>671</v>
      </c>
      <c r="B864" s="10" t="s">
        <v>795</v>
      </c>
      <c r="C864" s="5"/>
      <c r="D864" s="5"/>
      <c r="E864" s="20" t="s">
        <v>812</v>
      </c>
      <c r="F864" s="11">
        <v>4</v>
      </c>
      <c r="H864" s="68" t="s">
        <v>35</v>
      </c>
      <c r="I864" s="7">
        <v>0</v>
      </c>
      <c r="J864" s="8">
        <f t="shared" si="345"/>
        <v>4</v>
      </c>
      <c r="K864" s="41"/>
      <c r="L864" s="41">
        <f t="shared" si="346"/>
        <v>0</v>
      </c>
      <c r="M864" s="41"/>
      <c r="N864" s="41">
        <f t="shared" si="347"/>
        <v>0</v>
      </c>
      <c r="O864" s="41"/>
      <c r="P864" s="41">
        <f t="shared" si="348"/>
        <v>0</v>
      </c>
      <c r="Q864" s="42">
        <f t="shared" si="349"/>
        <v>0</v>
      </c>
      <c r="R864" s="115"/>
    </row>
    <row r="865" spans="1:18" s="17" customFormat="1" x14ac:dyDescent="0.25">
      <c r="A865" s="114">
        <f>IF(F865&lt;&gt;"",1+MAX($A$7:A864),"")</f>
        <v>672</v>
      </c>
      <c r="B865" s="10" t="s">
        <v>795</v>
      </c>
      <c r="C865" s="5"/>
      <c r="D865" s="5"/>
      <c r="E865" s="20" t="s">
        <v>813</v>
      </c>
      <c r="F865" s="11">
        <v>2</v>
      </c>
      <c r="H865" s="68" t="s">
        <v>35</v>
      </c>
      <c r="I865" s="7">
        <v>0</v>
      </c>
      <c r="J865" s="8">
        <f t="shared" si="345"/>
        <v>2</v>
      </c>
      <c r="K865" s="41"/>
      <c r="L865" s="41">
        <f t="shared" si="346"/>
        <v>0</v>
      </c>
      <c r="M865" s="41"/>
      <c r="N865" s="41">
        <f t="shared" si="347"/>
        <v>0</v>
      </c>
      <c r="O865" s="41"/>
      <c r="P865" s="41">
        <f t="shared" si="348"/>
        <v>0</v>
      </c>
      <c r="Q865" s="42">
        <f t="shared" si="349"/>
        <v>0</v>
      </c>
      <c r="R865" s="115"/>
    </row>
    <row r="866" spans="1:18" s="17" customFormat="1" ht="31.2" x14ac:dyDescent="0.25">
      <c r="A866" s="114">
        <f>IF(F866&lt;&gt;"",1+MAX($A$7:A865),"")</f>
        <v>673</v>
      </c>
      <c r="B866" s="76" t="s">
        <v>795</v>
      </c>
      <c r="C866" s="92" t="s">
        <v>817</v>
      </c>
      <c r="D866" s="5"/>
      <c r="E866" s="3" t="s">
        <v>816</v>
      </c>
      <c r="F866" s="11">
        <v>1</v>
      </c>
      <c r="H866" s="68" t="s">
        <v>34</v>
      </c>
      <c r="I866" s="7">
        <v>0</v>
      </c>
      <c r="J866" s="8">
        <f t="shared" si="345"/>
        <v>1</v>
      </c>
      <c r="K866" s="41"/>
      <c r="L866" s="41">
        <f t="shared" si="346"/>
        <v>0</v>
      </c>
      <c r="M866" s="41"/>
      <c r="N866" s="41">
        <f t="shared" si="347"/>
        <v>0</v>
      </c>
      <c r="O866" s="41"/>
      <c r="P866" s="41">
        <f t="shared" si="348"/>
        <v>0</v>
      </c>
      <c r="Q866" s="42">
        <f t="shared" si="349"/>
        <v>0</v>
      </c>
      <c r="R866" s="115"/>
    </row>
    <row r="867" spans="1:18" s="17" customFormat="1" x14ac:dyDescent="0.25">
      <c r="A867" s="114" t="str">
        <f>IF(F867&lt;&gt;"",1+MAX($A$7:A866),"")</f>
        <v/>
      </c>
      <c r="B867" s="10"/>
      <c r="C867" s="5"/>
      <c r="D867" s="5"/>
      <c r="E867" s="25"/>
      <c r="F867" s="11"/>
      <c r="H867" s="68"/>
      <c r="I867" s="7"/>
      <c r="J867" s="8"/>
      <c r="K867" s="41"/>
      <c r="L867" s="41"/>
      <c r="M867" s="41"/>
      <c r="N867" s="41"/>
      <c r="O867" s="41"/>
      <c r="P867" s="41"/>
      <c r="Q867" s="42"/>
      <c r="R867" s="115"/>
    </row>
    <row r="868" spans="1:18" s="198" customFormat="1" ht="15.6" x14ac:dyDescent="0.25">
      <c r="A868" s="203" t="str">
        <f>IF(F868&lt;&gt;"",1+MAX($A$7:A888),"")</f>
        <v/>
      </c>
      <c r="B868" s="204"/>
      <c r="C868" s="204"/>
      <c r="D868" s="204"/>
      <c r="E868" s="204" t="s">
        <v>55</v>
      </c>
      <c r="F868" s="204"/>
      <c r="G868" s="205"/>
      <c r="H868" s="204"/>
      <c r="I868" s="204"/>
      <c r="J868" s="204"/>
      <c r="K868" s="197"/>
      <c r="L868" s="197"/>
      <c r="M868" s="197"/>
      <c r="N868" s="197"/>
      <c r="O868" s="197"/>
      <c r="P868" s="197"/>
      <c r="Q868" s="197"/>
      <c r="R868" s="195">
        <f>SUM(Q869:Q878)</f>
        <v>0</v>
      </c>
    </row>
    <row r="869" spans="1:18" s="17" customFormat="1" x14ac:dyDescent="0.25">
      <c r="A869" s="114" t="str">
        <f>IF(F869&lt;&gt;"",1+MAX($A$7:A868),"")</f>
        <v/>
      </c>
      <c r="B869" s="76"/>
      <c r="C869" s="92"/>
      <c r="D869" s="92"/>
      <c r="E869" s="95"/>
      <c r="F869" s="77"/>
      <c r="H869" s="68"/>
      <c r="I869" s="7"/>
      <c r="J869" s="8"/>
      <c r="K869" s="41"/>
      <c r="L869" s="41"/>
      <c r="M869" s="41"/>
      <c r="N869" s="41"/>
      <c r="O869" s="41"/>
      <c r="P869" s="41"/>
      <c r="Q869" s="42"/>
      <c r="R869" s="115"/>
    </row>
    <row r="870" spans="1:18" s="17" customFormat="1" x14ac:dyDescent="0.25">
      <c r="A870" s="114" t="str">
        <f>IF(F870&lt;&gt;"",1+MAX($A$7:A869),"")</f>
        <v/>
      </c>
      <c r="B870" s="76"/>
      <c r="C870" s="92"/>
      <c r="D870" s="92" t="s">
        <v>56</v>
      </c>
      <c r="E870" s="93" t="s">
        <v>57</v>
      </c>
      <c r="F870" s="77"/>
      <c r="H870" s="68"/>
      <c r="I870" s="7"/>
      <c r="J870" s="8"/>
      <c r="K870" s="41"/>
      <c r="L870" s="41"/>
      <c r="M870" s="41"/>
      <c r="N870" s="41"/>
      <c r="O870" s="41"/>
      <c r="P870" s="41"/>
      <c r="Q870" s="42"/>
      <c r="R870" s="115"/>
    </row>
    <row r="871" spans="1:18" s="17" customFormat="1" x14ac:dyDescent="0.25">
      <c r="A871" s="114">
        <f>IF(F871&lt;&gt;"",1+MAX($A$7:A870),"")</f>
        <v>674</v>
      </c>
      <c r="B871" s="10" t="s">
        <v>795</v>
      </c>
      <c r="C871" s="5" t="s">
        <v>815</v>
      </c>
      <c r="D871" s="92"/>
      <c r="E871" s="94" t="s">
        <v>814</v>
      </c>
      <c r="F871" s="77">
        <v>1753</v>
      </c>
      <c r="G871" s="17">
        <f>47330/27</f>
        <v>1752.962962962963</v>
      </c>
      <c r="H871" s="68" t="s">
        <v>281</v>
      </c>
      <c r="I871" s="7">
        <v>0</v>
      </c>
      <c r="J871" s="8">
        <f t="shared" ref="J871:J878" si="350">F871*(1+I871)</f>
        <v>1753</v>
      </c>
      <c r="K871" s="41"/>
      <c r="L871" s="41">
        <f t="shared" ref="L871:L878" si="351">K871*J871</f>
        <v>0</v>
      </c>
      <c r="M871" s="41"/>
      <c r="N871" s="41">
        <f t="shared" ref="N871:N878" si="352">M871*J871</f>
        <v>0</v>
      </c>
      <c r="O871" s="41"/>
      <c r="P871" s="41">
        <f t="shared" ref="P871:P878" si="353">O871*J871</f>
        <v>0</v>
      </c>
      <c r="Q871" s="42">
        <f t="shared" ref="Q871:Q878" si="354">(K871+M871+O871)*J871</f>
        <v>0</v>
      </c>
      <c r="R871" s="115"/>
    </row>
    <row r="872" spans="1:18" s="17" customFormat="1" x14ac:dyDescent="0.25">
      <c r="A872" s="114">
        <f>IF(F872&lt;&gt;"",1+MAX($A$7:A871),"")</f>
        <v>675</v>
      </c>
      <c r="B872" s="76" t="s">
        <v>762</v>
      </c>
      <c r="C872" s="92" t="s">
        <v>833</v>
      </c>
      <c r="D872" s="92"/>
      <c r="E872" s="94" t="s">
        <v>832</v>
      </c>
      <c r="F872" s="77">
        <v>28</v>
      </c>
      <c r="G872" s="17">
        <f>0.5*1467/27</f>
        <v>27.166666666666668</v>
      </c>
      <c r="H872" s="68" t="s">
        <v>281</v>
      </c>
      <c r="I872" s="7">
        <v>0</v>
      </c>
      <c r="J872" s="8">
        <f t="shared" si="350"/>
        <v>28</v>
      </c>
      <c r="K872" s="41"/>
      <c r="L872" s="41">
        <f t="shared" si="351"/>
        <v>0</v>
      </c>
      <c r="M872" s="41"/>
      <c r="N872" s="41">
        <f t="shared" si="352"/>
        <v>0</v>
      </c>
      <c r="O872" s="41"/>
      <c r="P872" s="41">
        <f t="shared" si="353"/>
        <v>0</v>
      </c>
      <c r="Q872" s="42">
        <f t="shared" si="354"/>
        <v>0</v>
      </c>
      <c r="R872" s="115"/>
    </row>
    <row r="873" spans="1:18" s="17" customFormat="1" x14ac:dyDescent="0.25">
      <c r="A873" s="114">
        <f>IF(F873&lt;&gt;"",1+MAX($A$7:A872),"")</f>
        <v>676</v>
      </c>
      <c r="B873" s="76" t="s">
        <v>838</v>
      </c>
      <c r="C873" s="92"/>
      <c r="D873" s="92"/>
      <c r="E873" s="94" t="s">
        <v>853</v>
      </c>
      <c r="F873" s="77">
        <v>887</v>
      </c>
      <c r="G873" s="17">
        <f>(3*2.5*35/27+3.25*4.67*75.3/27+2.5*3.5*29.3+2.5*3.25*53)*1.2</f>
        <v>886.86070000000007</v>
      </c>
      <c r="H873" s="68" t="s">
        <v>281</v>
      </c>
      <c r="I873" s="7">
        <v>0</v>
      </c>
      <c r="J873" s="8">
        <f t="shared" si="350"/>
        <v>887</v>
      </c>
      <c r="K873" s="41"/>
      <c r="L873" s="41">
        <f t="shared" si="351"/>
        <v>0</v>
      </c>
      <c r="M873" s="41"/>
      <c r="N873" s="41">
        <f t="shared" si="352"/>
        <v>0</v>
      </c>
      <c r="O873" s="41"/>
      <c r="P873" s="41">
        <f t="shared" si="353"/>
        <v>0</v>
      </c>
      <c r="Q873" s="42">
        <f t="shared" si="354"/>
        <v>0</v>
      </c>
      <c r="R873" s="115"/>
    </row>
    <row r="874" spans="1:18" s="17" customFormat="1" x14ac:dyDescent="0.25">
      <c r="A874" s="114">
        <f>IF(F874&lt;&gt;"",1+MAX($A$7:A873),"")</f>
        <v>677</v>
      </c>
      <c r="B874" s="76" t="s">
        <v>838</v>
      </c>
      <c r="C874" s="92"/>
      <c r="D874" s="92"/>
      <c r="E874" s="94" t="s">
        <v>854</v>
      </c>
      <c r="F874" s="77">
        <v>860</v>
      </c>
      <c r="H874" s="68" t="s">
        <v>281</v>
      </c>
      <c r="I874" s="7">
        <v>0</v>
      </c>
      <c r="J874" s="8">
        <f t="shared" si="350"/>
        <v>860</v>
      </c>
      <c r="K874" s="41"/>
      <c r="L874" s="41">
        <f t="shared" si="351"/>
        <v>0</v>
      </c>
      <c r="M874" s="41"/>
      <c r="N874" s="41">
        <f t="shared" si="352"/>
        <v>0</v>
      </c>
      <c r="O874" s="41"/>
      <c r="P874" s="41">
        <f t="shared" si="353"/>
        <v>0</v>
      </c>
      <c r="Q874" s="42">
        <f t="shared" si="354"/>
        <v>0</v>
      </c>
      <c r="R874" s="115"/>
    </row>
    <row r="875" spans="1:18" s="17" customFormat="1" x14ac:dyDescent="0.25">
      <c r="A875" s="114">
        <f>IF(F875&lt;&gt;"",1+MAX($A$7:A874),"")</f>
        <v>678</v>
      </c>
      <c r="B875" s="76" t="s">
        <v>838</v>
      </c>
      <c r="C875" s="92"/>
      <c r="D875" s="92"/>
      <c r="E875" s="94" t="s">
        <v>864</v>
      </c>
      <c r="F875" s="77">
        <v>86</v>
      </c>
      <c r="G875" s="17">
        <f>(49*4.25/27+76.5*6.67/27+76.5*6.5/27+36*7.5/27+49*4/27+49*5.167/27)*1.2</f>
        <v>85.997244444444433</v>
      </c>
      <c r="H875" s="68" t="s">
        <v>281</v>
      </c>
      <c r="I875" s="7">
        <v>0</v>
      </c>
      <c r="J875" s="8">
        <f t="shared" si="350"/>
        <v>86</v>
      </c>
      <c r="K875" s="41"/>
      <c r="L875" s="41">
        <f t="shared" si="351"/>
        <v>0</v>
      </c>
      <c r="M875" s="41"/>
      <c r="N875" s="41">
        <f t="shared" si="352"/>
        <v>0</v>
      </c>
      <c r="O875" s="41"/>
      <c r="P875" s="41">
        <f t="shared" si="353"/>
        <v>0</v>
      </c>
      <c r="Q875" s="42">
        <f t="shared" si="354"/>
        <v>0</v>
      </c>
      <c r="R875" s="115"/>
    </row>
    <row r="876" spans="1:18" s="17" customFormat="1" x14ac:dyDescent="0.25">
      <c r="A876" s="114">
        <f>IF(F876&lt;&gt;"",1+MAX($A$7:A875),"")</f>
        <v>679</v>
      </c>
      <c r="B876" s="76" t="s">
        <v>838</v>
      </c>
      <c r="C876" s="92"/>
      <c r="D876" s="92"/>
      <c r="E876" s="94" t="s">
        <v>854</v>
      </c>
      <c r="F876" s="77">
        <v>53</v>
      </c>
      <c r="G876" s="17">
        <f>(24*4.25/27+54*6.67/27+54*6.5/27+20*7.5/27+24*4/27+24*5.167/27)*1.2</f>
        <v>52.586133333333329</v>
      </c>
      <c r="H876" s="68" t="s">
        <v>281</v>
      </c>
      <c r="I876" s="7">
        <v>0</v>
      </c>
      <c r="J876" s="8">
        <f t="shared" si="350"/>
        <v>53</v>
      </c>
      <c r="K876" s="41"/>
      <c r="L876" s="41">
        <f t="shared" si="351"/>
        <v>0</v>
      </c>
      <c r="M876" s="41"/>
      <c r="N876" s="41">
        <f t="shared" si="352"/>
        <v>0</v>
      </c>
      <c r="O876" s="41"/>
      <c r="P876" s="41">
        <f t="shared" si="353"/>
        <v>0</v>
      </c>
      <c r="Q876" s="42">
        <f t="shared" si="354"/>
        <v>0</v>
      </c>
      <c r="R876" s="115"/>
    </row>
    <row r="877" spans="1:18" s="17" customFormat="1" x14ac:dyDescent="0.25">
      <c r="A877" s="114">
        <f>IF(F877&lt;&gt;"",1+MAX($A$7:A876),"")</f>
        <v>680</v>
      </c>
      <c r="B877" s="76" t="s">
        <v>838</v>
      </c>
      <c r="C877" s="92"/>
      <c r="D877" s="92"/>
      <c r="E877" s="96" t="s">
        <v>858</v>
      </c>
      <c r="F877" s="77">
        <v>786</v>
      </c>
      <c r="G877" s="17">
        <f>35*6.67+35*6.5+7.5*24+28*5.167</f>
        <v>785.62599999999998</v>
      </c>
      <c r="H877" s="68" t="s">
        <v>41</v>
      </c>
      <c r="I877" s="7">
        <v>0</v>
      </c>
      <c r="J877" s="8">
        <f t="shared" si="350"/>
        <v>786</v>
      </c>
      <c r="K877" s="41"/>
      <c r="L877" s="41">
        <f t="shared" si="351"/>
        <v>0</v>
      </c>
      <c r="M877" s="41"/>
      <c r="N877" s="41">
        <f t="shared" si="352"/>
        <v>0</v>
      </c>
      <c r="O877" s="41"/>
      <c r="P877" s="41">
        <f t="shared" si="353"/>
        <v>0</v>
      </c>
      <c r="Q877" s="42">
        <f t="shared" si="354"/>
        <v>0</v>
      </c>
      <c r="R877" s="115"/>
    </row>
    <row r="878" spans="1:18" s="17" customFormat="1" x14ac:dyDescent="0.25">
      <c r="A878" s="114" t="str">
        <f>IF(F878&lt;&gt;"",1+MAX($A$7:A877),"")</f>
        <v/>
      </c>
      <c r="B878" s="76"/>
      <c r="C878" s="92"/>
      <c r="D878" s="92"/>
      <c r="E878" s="94"/>
      <c r="F878" s="77"/>
      <c r="H878" s="68"/>
      <c r="I878" s="7">
        <v>0</v>
      </c>
      <c r="J878" s="8">
        <f t="shared" si="350"/>
        <v>0</v>
      </c>
      <c r="K878" s="41"/>
      <c r="L878" s="41">
        <f t="shared" si="351"/>
        <v>0</v>
      </c>
      <c r="M878" s="41"/>
      <c r="N878" s="41">
        <f t="shared" si="352"/>
        <v>0</v>
      </c>
      <c r="O878" s="41"/>
      <c r="P878" s="41">
        <f t="shared" si="353"/>
        <v>0</v>
      </c>
      <c r="Q878" s="42">
        <f t="shared" si="354"/>
        <v>0</v>
      </c>
      <c r="R878" s="115"/>
    </row>
    <row r="879" spans="1:18" s="198" customFormat="1" ht="15.6" x14ac:dyDescent="0.25">
      <c r="A879" s="203" t="str">
        <f>IF(F879&lt;&gt;"",1+MAX($A$7:A841),"")</f>
        <v/>
      </c>
      <c r="B879" s="204"/>
      <c r="C879" s="204"/>
      <c r="D879" s="204"/>
      <c r="E879" s="204" t="s">
        <v>58</v>
      </c>
      <c r="F879" s="204"/>
      <c r="G879" s="205"/>
      <c r="H879" s="204"/>
      <c r="I879" s="204"/>
      <c r="J879" s="204"/>
      <c r="K879" s="197"/>
      <c r="L879" s="197"/>
      <c r="M879" s="197"/>
      <c r="N879" s="197"/>
      <c r="O879" s="197"/>
      <c r="P879" s="197"/>
      <c r="Q879" s="197"/>
      <c r="R879" s="195">
        <f>SUM(Q880:Q902)</f>
        <v>0</v>
      </c>
    </row>
    <row r="880" spans="1:18" s="17" customFormat="1" x14ac:dyDescent="0.25">
      <c r="A880" s="114" t="str">
        <f>IF(F880&lt;&gt;"",1+MAX($A$7:A876),"")</f>
        <v/>
      </c>
      <c r="B880" s="10"/>
      <c r="C880" s="5"/>
      <c r="D880" s="5"/>
      <c r="E880" s="4"/>
      <c r="F880" s="11"/>
      <c r="H880" s="68"/>
      <c r="I880" s="7"/>
      <c r="J880" s="8"/>
      <c r="K880" s="41"/>
      <c r="L880" s="41"/>
      <c r="M880" s="41"/>
      <c r="N880" s="41"/>
      <c r="O880" s="41"/>
      <c r="P880" s="41"/>
      <c r="Q880" s="42"/>
      <c r="R880" s="115"/>
    </row>
    <row r="881" spans="1:33" s="17" customFormat="1" x14ac:dyDescent="0.25">
      <c r="A881" s="114">
        <f>IF(F881&lt;&gt;"",1+MAX($A$7:A880),"")</f>
        <v>681</v>
      </c>
      <c r="B881" s="10" t="s">
        <v>883</v>
      </c>
      <c r="C881" s="5" t="s">
        <v>884</v>
      </c>
      <c r="D881" s="5"/>
      <c r="E881" s="25" t="s">
        <v>882</v>
      </c>
      <c r="F881" s="11">
        <v>1500</v>
      </c>
      <c r="G881" s="17">
        <f>30*50</f>
        <v>1500</v>
      </c>
      <c r="H881" s="68" t="s">
        <v>41</v>
      </c>
      <c r="I881" s="69">
        <v>0</v>
      </c>
      <c r="J881" s="8">
        <f t="shared" ref="J881:J883" si="355">F881*(1+I881)</f>
        <v>1500</v>
      </c>
      <c r="K881" s="41"/>
      <c r="L881" s="41">
        <f t="shared" ref="L881:L883" si="356">K881*J881</f>
        <v>0</v>
      </c>
      <c r="M881" s="41"/>
      <c r="N881" s="41">
        <f t="shared" ref="N881:N883" si="357">M881*J881</f>
        <v>0</v>
      </c>
      <c r="O881" s="41"/>
      <c r="P881" s="41">
        <f t="shared" ref="P881:P883" si="358">O881*J881</f>
        <v>0</v>
      </c>
      <c r="Q881" s="42">
        <f t="shared" ref="Q881:Q883" si="359">(K881+M881+O881)*J881</f>
        <v>0</v>
      </c>
      <c r="R881" s="115"/>
    </row>
    <row r="882" spans="1:33" s="17" customFormat="1" x14ac:dyDescent="0.25">
      <c r="A882" s="114">
        <f>IF(F882&lt;&gt;"",1+MAX($A$7:A881),"")</f>
        <v>682</v>
      </c>
      <c r="B882" s="10" t="s">
        <v>883</v>
      </c>
      <c r="C882" s="5" t="s">
        <v>886</v>
      </c>
      <c r="D882" s="5"/>
      <c r="E882" s="25" t="s">
        <v>885</v>
      </c>
      <c r="F882" s="11">
        <v>1035</v>
      </c>
      <c r="H882" s="68" t="s">
        <v>40</v>
      </c>
      <c r="I882" s="69">
        <v>0</v>
      </c>
      <c r="J882" s="8">
        <f t="shared" si="355"/>
        <v>1035</v>
      </c>
      <c r="K882" s="41"/>
      <c r="L882" s="41">
        <f t="shared" si="356"/>
        <v>0</v>
      </c>
      <c r="M882" s="41"/>
      <c r="N882" s="41">
        <f t="shared" si="357"/>
        <v>0</v>
      </c>
      <c r="O882" s="41"/>
      <c r="P882" s="41">
        <f t="shared" si="358"/>
        <v>0</v>
      </c>
      <c r="Q882" s="42">
        <f t="shared" si="359"/>
        <v>0</v>
      </c>
      <c r="R882" s="115"/>
    </row>
    <row r="883" spans="1:33" s="17" customFormat="1" x14ac:dyDescent="0.25">
      <c r="A883" s="114">
        <f>IF(F883&lt;&gt;"",1+MAX($A$7:A882),"")</f>
        <v>683</v>
      </c>
      <c r="B883" s="10" t="s">
        <v>883</v>
      </c>
      <c r="C883" s="5" t="s">
        <v>888</v>
      </c>
      <c r="D883" s="5"/>
      <c r="E883" s="25" t="s">
        <v>887</v>
      </c>
      <c r="F883" s="11">
        <v>4</v>
      </c>
      <c r="H883" s="68" t="s">
        <v>35</v>
      </c>
      <c r="I883" s="69">
        <v>0</v>
      </c>
      <c r="J883" s="8">
        <f t="shared" si="355"/>
        <v>4</v>
      </c>
      <c r="K883" s="41"/>
      <c r="L883" s="41">
        <f t="shared" si="356"/>
        <v>0</v>
      </c>
      <c r="M883" s="41"/>
      <c r="N883" s="41">
        <f t="shared" si="357"/>
        <v>0</v>
      </c>
      <c r="O883" s="41"/>
      <c r="P883" s="41">
        <f t="shared" si="358"/>
        <v>0</v>
      </c>
      <c r="Q883" s="42">
        <f t="shared" si="359"/>
        <v>0</v>
      </c>
      <c r="R883" s="115"/>
    </row>
    <row r="884" spans="1:33" s="17" customFormat="1" ht="75" x14ac:dyDescent="0.25">
      <c r="A884" s="114">
        <f>IF(F884&lt;&gt;"",1+MAX($A$7:A883),"")</f>
        <v>684</v>
      </c>
      <c r="B884" s="76" t="s">
        <v>762</v>
      </c>
      <c r="C884" s="5" t="s">
        <v>826</v>
      </c>
      <c r="D884" s="89"/>
      <c r="E884" s="151" t="s">
        <v>825</v>
      </c>
      <c r="F884" s="68">
        <v>4</v>
      </c>
      <c r="G884" s="65"/>
      <c r="H884" s="68" t="s">
        <v>35</v>
      </c>
      <c r="I884" s="7">
        <v>0</v>
      </c>
      <c r="J884" s="8">
        <f t="shared" ref="J884:J885" si="360">F884*(1+I884)</f>
        <v>4</v>
      </c>
      <c r="K884" s="41"/>
      <c r="L884" s="41">
        <f t="shared" ref="L884:L885" si="361">K884*J884</f>
        <v>0</v>
      </c>
      <c r="M884" s="41"/>
      <c r="N884" s="41">
        <f t="shared" ref="N884:N885" si="362">M884*J884</f>
        <v>0</v>
      </c>
      <c r="O884" s="41"/>
      <c r="P884" s="41">
        <f t="shared" ref="P884:P885" si="363">O884*J884</f>
        <v>0</v>
      </c>
      <c r="Q884" s="42">
        <f t="shared" ref="Q884" si="364">(K884+M884+O884)*J884</f>
        <v>0</v>
      </c>
      <c r="R884" s="73"/>
      <c r="S884" s="65"/>
      <c r="T884" s="65"/>
      <c r="U884" s="65"/>
      <c r="V884" s="65"/>
      <c r="W884" s="65"/>
      <c r="X884" s="65"/>
      <c r="Y884" s="65"/>
      <c r="Z884" s="65"/>
      <c r="AA884" s="65"/>
      <c r="AB884" s="65"/>
      <c r="AC884" s="65"/>
      <c r="AD884" s="65"/>
      <c r="AE884" s="65"/>
      <c r="AF884" s="65"/>
      <c r="AG884" s="65"/>
    </row>
    <row r="885" spans="1:33" s="17" customFormat="1" ht="75" x14ac:dyDescent="0.25">
      <c r="A885" s="114">
        <f>IF(F885&lt;&gt;"",1+MAX($A$7:A884),"")</f>
        <v>685</v>
      </c>
      <c r="B885" s="76" t="s">
        <v>762</v>
      </c>
      <c r="C885" s="5" t="s">
        <v>834</v>
      </c>
      <c r="D885" s="89"/>
      <c r="E885" s="151" t="s">
        <v>835</v>
      </c>
      <c r="F885" s="68">
        <v>785</v>
      </c>
      <c r="G885" s="65">
        <f>65.25*12</f>
        <v>783</v>
      </c>
      <c r="H885" s="68" t="s">
        <v>41</v>
      </c>
      <c r="I885" s="69">
        <v>0</v>
      </c>
      <c r="J885" s="70">
        <f t="shared" si="360"/>
        <v>785</v>
      </c>
      <c r="K885" s="71"/>
      <c r="L885" s="71">
        <f t="shared" si="361"/>
        <v>0</v>
      </c>
      <c r="M885" s="71"/>
      <c r="N885" s="41">
        <f t="shared" si="362"/>
        <v>0</v>
      </c>
      <c r="O885" s="71"/>
      <c r="P885" s="71">
        <f t="shared" si="363"/>
        <v>0</v>
      </c>
      <c r="Q885" s="72">
        <f t="shared" ref="Q885" si="365">(K885+O885)*J885</f>
        <v>0</v>
      </c>
      <c r="R885" s="73"/>
      <c r="S885" s="65"/>
      <c r="T885" s="65"/>
      <c r="U885" s="65"/>
      <c r="V885" s="65"/>
      <c r="W885" s="65"/>
      <c r="X885" s="65"/>
      <c r="Y885" s="65"/>
      <c r="Z885" s="65"/>
      <c r="AA885" s="65"/>
      <c r="AB885" s="65"/>
      <c r="AC885" s="65"/>
      <c r="AD885" s="65"/>
      <c r="AE885" s="65"/>
      <c r="AF885" s="65"/>
      <c r="AG885" s="65"/>
    </row>
    <row r="886" spans="1:33" s="17" customFormat="1" x14ac:dyDescent="0.25">
      <c r="A886" s="114">
        <f>IF(F886&lt;&gt;"",1+MAX($A$7:A885),"")</f>
        <v>686</v>
      </c>
      <c r="B886" s="76" t="s">
        <v>762</v>
      </c>
      <c r="C886" s="5"/>
      <c r="D886" s="89"/>
      <c r="E886" s="91" t="s">
        <v>836</v>
      </c>
      <c r="F886" s="68">
        <v>62</v>
      </c>
      <c r="G886" s="65"/>
      <c r="H886" s="68" t="s">
        <v>41</v>
      </c>
      <c r="I886" s="69">
        <v>0</v>
      </c>
      <c r="J886" s="70">
        <f t="shared" ref="J886" si="366">F886*(1+I886)</f>
        <v>62</v>
      </c>
      <c r="K886" s="71"/>
      <c r="L886" s="71">
        <f t="shared" ref="L886" si="367">K886*J886</f>
        <v>0</v>
      </c>
      <c r="M886" s="71"/>
      <c r="N886" s="41">
        <f t="shared" ref="N886" si="368">M886*J886</f>
        <v>0</v>
      </c>
      <c r="O886" s="71"/>
      <c r="P886" s="71">
        <f t="shared" ref="P886:P893" si="369">O886*J886</f>
        <v>0</v>
      </c>
      <c r="Q886" s="72">
        <f t="shared" ref="Q886" si="370">(K886+O886)*J886</f>
        <v>0</v>
      </c>
      <c r="R886" s="73"/>
      <c r="S886" s="65"/>
      <c r="T886" s="65"/>
      <c r="U886" s="65"/>
      <c r="V886" s="65"/>
      <c r="W886" s="65"/>
      <c r="X886" s="65"/>
      <c r="Y886" s="65"/>
      <c r="Z886" s="65"/>
      <c r="AA886" s="65"/>
      <c r="AB886" s="65"/>
      <c r="AC886" s="65"/>
      <c r="AD886" s="65"/>
      <c r="AE886" s="65"/>
      <c r="AF886" s="65"/>
      <c r="AG886" s="65"/>
    </row>
    <row r="887" spans="1:33" s="17" customFormat="1" x14ac:dyDescent="0.25">
      <c r="A887" s="114" t="str">
        <f>IF(F887&lt;&gt;"",1+MAX($A$7:A886),"")</f>
        <v/>
      </c>
      <c r="B887" s="10"/>
      <c r="C887" s="5"/>
      <c r="D887" s="92" t="s">
        <v>172</v>
      </c>
      <c r="E887" s="93" t="s">
        <v>173</v>
      </c>
      <c r="F887" s="11"/>
      <c r="H887" s="68"/>
      <c r="I887" s="7"/>
      <c r="J887" s="8"/>
      <c r="K887" s="41"/>
      <c r="L887" s="41"/>
      <c r="M887" s="41"/>
      <c r="N887" s="41"/>
      <c r="O887" s="41"/>
      <c r="P887" s="41"/>
      <c r="Q887" s="42"/>
      <c r="R887" s="115"/>
    </row>
    <row r="888" spans="1:33" s="17" customFormat="1" ht="90" x14ac:dyDescent="0.25">
      <c r="A888" s="114">
        <f>IF(F888&lt;&gt;"",1+MAX($A$7:A887),"")</f>
        <v>687</v>
      </c>
      <c r="B888" s="76" t="s">
        <v>762</v>
      </c>
      <c r="C888" s="92" t="s">
        <v>775</v>
      </c>
      <c r="D888" s="5"/>
      <c r="E888" s="98" t="s">
        <v>776</v>
      </c>
      <c r="F888" s="68">
        <v>1847</v>
      </c>
      <c r="G888" s="65"/>
      <c r="H888" s="68" t="s">
        <v>41</v>
      </c>
      <c r="I888" s="69">
        <v>0</v>
      </c>
      <c r="J888" s="70">
        <f t="shared" ref="J888" si="371">F888*(1+I888)</f>
        <v>1847</v>
      </c>
      <c r="K888" s="71"/>
      <c r="L888" s="71">
        <f t="shared" ref="L888" si="372">K888*J888</f>
        <v>0</v>
      </c>
      <c r="M888" s="71"/>
      <c r="N888" s="41">
        <f t="shared" ref="N888" si="373">M888*J888</f>
        <v>0</v>
      </c>
      <c r="O888" s="71"/>
      <c r="P888" s="71">
        <f t="shared" ref="P888" si="374">O888*J888</f>
        <v>0</v>
      </c>
      <c r="Q888" s="72">
        <f t="shared" ref="Q888" si="375">(K888+O888)*J888</f>
        <v>0</v>
      </c>
      <c r="R888" s="73"/>
      <c r="S888" s="65"/>
      <c r="T888" s="65"/>
      <c r="U888" s="65"/>
      <c r="V888" s="65"/>
      <c r="W888" s="65"/>
      <c r="X888" s="65"/>
      <c r="Y888" s="65"/>
      <c r="Z888" s="65"/>
      <c r="AA888" s="65"/>
      <c r="AB888" s="65"/>
      <c r="AC888" s="65"/>
      <c r="AD888" s="65"/>
      <c r="AE888" s="65"/>
      <c r="AF888" s="65"/>
      <c r="AG888" s="65"/>
    </row>
    <row r="889" spans="1:33" s="17" customFormat="1" x14ac:dyDescent="0.25">
      <c r="A889" s="114" t="str">
        <f>IF(F889&lt;&gt;"",1+MAX($A$7:A888),"")</f>
        <v/>
      </c>
      <c r="B889" s="10"/>
      <c r="C889" s="5"/>
      <c r="D889" s="92" t="s">
        <v>59</v>
      </c>
      <c r="E889" s="93" t="s">
        <v>60</v>
      </c>
      <c r="F889" s="11"/>
      <c r="H889" s="68"/>
      <c r="I889" s="7"/>
      <c r="J889" s="8"/>
      <c r="K889" s="41"/>
      <c r="L889" s="41"/>
      <c r="M889" s="41"/>
      <c r="N889" s="41"/>
      <c r="O889" s="41"/>
      <c r="P889" s="41"/>
      <c r="Q889" s="42"/>
      <c r="R889" s="115"/>
    </row>
    <row r="890" spans="1:33" s="17" customFormat="1" ht="105" x14ac:dyDescent="0.25">
      <c r="A890" s="114">
        <f>IF(F890&lt;&gt;"",1+MAX($A$7:A889),"")</f>
        <v>688</v>
      </c>
      <c r="B890" s="10" t="s">
        <v>762</v>
      </c>
      <c r="C890" s="5" t="s">
        <v>821</v>
      </c>
      <c r="D890" s="89"/>
      <c r="E890" s="151" t="s">
        <v>820</v>
      </c>
      <c r="F890" s="68">
        <v>3545</v>
      </c>
      <c r="G890" s="65"/>
      <c r="H890" s="68" t="s">
        <v>41</v>
      </c>
      <c r="I890" s="69">
        <v>0</v>
      </c>
      <c r="J890" s="70">
        <f t="shared" ref="J890:J893" si="376">F890*(1+I890)</f>
        <v>3545</v>
      </c>
      <c r="K890" s="71"/>
      <c r="L890" s="71">
        <f t="shared" ref="L890:L893" si="377">K890*J890</f>
        <v>0</v>
      </c>
      <c r="M890" s="71"/>
      <c r="N890" s="41">
        <f t="shared" ref="N890:N893" si="378">M890*J890</f>
        <v>0</v>
      </c>
      <c r="O890" s="71"/>
      <c r="P890" s="71">
        <f t="shared" si="369"/>
        <v>0</v>
      </c>
      <c r="Q890" s="72">
        <f t="shared" ref="Q890:Q892" si="379">(K890+O890)*J890</f>
        <v>0</v>
      </c>
      <c r="R890" s="73"/>
      <c r="S890" s="65"/>
      <c r="T890" s="65"/>
      <c r="U890" s="65"/>
      <c r="V890" s="65"/>
      <c r="W890" s="65"/>
      <c r="X890" s="65"/>
      <c r="Y890" s="65"/>
      <c r="Z890" s="65"/>
      <c r="AA890" s="65"/>
      <c r="AB890" s="65"/>
      <c r="AC890" s="65"/>
      <c r="AD890" s="65"/>
      <c r="AE890" s="65"/>
      <c r="AF890" s="65"/>
      <c r="AG890" s="65"/>
    </row>
    <row r="891" spans="1:33" s="17" customFormat="1" x14ac:dyDescent="0.25">
      <c r="A891" s="114">
        <f>IF(F891&lt;&gt;"",1+MAX($A$7:A890),"")</f>
        <v>689</v>
      </c>
      <c r="B891" s="66" t="s">
        <v>762</v>
      </c>
      <c r="C891" s="67" t="s">
        <v>764</v>
      </c>
      <c r="D891" s="147"/>
      <c r="E891" s="148" t="s">
        <v>822</v>
      </c>
      <c r="F891" s="68">
        <v>3</v>
      </c>
      <c r="G891" s="65">
        <f>0.67*1.5*74/27</f>
        <v>2.7544444444444447</v>
      </c>
      <c r="H891" s="68" t="s">
        <v>281</v>
      </c>
      <c r="I891" s="69">
        <v>0</v>
      </c>
      <c r="J891" s="70">
        <f t="shared" si="376"/>
        <v>3</v>
      </c>
      <c r="K891" s="71"/>
      <c r="L891" s="71">
        <f t="shared" si="377"/>
        <v>0</v>
      </c>
      <c r="M891" s="71"/>
      <c r="N891" s="41">
        <f t="shared" si="378"/>
        <v>0</v>
      </c>
      <c r="O891" s="71"/>
      <c r="P891" s="71">
        <f t="shared" si="369"/>
        <v>0</v>
      </c>
      <c r="Q891" s="72">
        <f t="shared" si="379"/>
        <v>0</v>
      </c>
      <c r="R891" s="73"/>
      <c r="S891" s="65"/>
      <c r="T891" s="65"/>
      <c r="U891" s="65"/>
      <c r="V891" s="65"/>
      <c r="W891" s="65"/>
      <c r="X891" s="65"/>
      <c r="Y891" s="65"/>
      <c r="Z891" s="65"/>
      <c r="AA891" s="65"/>
      <c r="AB891" s="65"/>
      <c r="AC891" s="65"/>
      <c r="AD891" s="65"/>
      <c r="AE891" s="65"/>
      <c r="AF891" s="65"/>
      <c r="AG891" s="65"/>
    </row>
    <row r="892" spans="1:33" s="17" customFormat="1" x14ac:dyDescent="0.25">
      <c r="A892" s="114">
        <f>IF(F892&lt;&gt;"",1+MAX($A$7:A891),"")</f>
        <v>690</v>
      </c>
      <c r="B892" s="76" t="s">
        <v>762</v>
      </c>
      <c r="C892" s="92" t="s">
        <v>770</v>
      </c>
      <c r="D892" s="89"/>
      <c r="E892" s="98" t="s">
        <v>827</v>
      </c>
      <c r="F892" s="68">
        <v>8</v>
      </c>
      <c r="G892" s="65">
        <f>2.55*3</f>
        <v>7.6499999999999995</v>
      </c>
      <c r="H892" s="68" t="s">
        <v>773</v>
      </c>
      <c r="I892" s="69">
        <v>0</v>
      </c>
      <c r="J892" s="70">
        <f t="shared" si="376"/>
        <v>8</v>
      </c>
      <c r="K892" s="71"/>
      <c r="L892" s="71">
        <f t="shared" si="377"/>
        <v>0</v>
      </c>
      <c r="M892" s="71"/>
      <c r="N892" s="41">
        <f t="shared" si="378"/>
        <v>0</v>
      </c>
      <c r="O892" s="71"/>
      <c r="P892" s="71">
        <f t="shared" ref="P892" si="380">O892*J892</f>
        <v>0</v>
      </c>
      <c r="Q892" s="72">
        <f t="shared" si="379"/>
        <v>0</v>
      </c>
      <c r="R892" s="73"/>
      <c r="S892" s="65"/>
      <c r="T892" s="65"/>
      <c r="U892" s="65"/>
      <c r="V892" s="65"/>
      <c r="W892" s="65"/>
      <c r="X892" s="65"/>
      <c r="Y892" s="65"/>
      <c r="Z892" s="65"/>
      <c r="AA892" s="65"/>
      <c r="AB892" s="65"/>
      <c r="AC892" s="65"/>
      <c r="AD892" s="65"/>
      <c r="AE892" s="65"/>
      <c r="AF892" s="65"/>
      <c r="AG892" s="65"/>
    </row>
    <row r="893" spans="1:33" s="17" customFormat="1" x14ac:dyDescent="0.25">
      <c r="A893" s="114">
        <f>IF(F893&lt;&gt;"",1+MAX($A$7:A892),"")</f>
        <v>691</v>
      </c>
      <c r="B893" s="76" t="s">
        <v>762</v>
      </c>
      <c r="C893" s="92" t="s">
        <v>770</v>
      </c>
      <c r="D893" s="89"/>
      <c r="E893" s="98" t="s">
        <v>774</v>
      </c>
      <c r="F893" s="68">
        <v>3</v>
      </c>
      <c r="G893" s="65"/>
      <c r="H893" s="68" t="s">
        <v>35</v>
      </c>
      <c r="I893" s="69">
        <v>0</v>
      </c>
      <c r="J893" s="8">
        <f t="shared" si="376"/>
        <v>3</v>
      </c>
      <c r="K893" s="41"/>
      <c r="L893" s="41">
        <f t="shared" si="377"/>
        <v>0</v>
      </c>
      <c r="M893" s="41"/>
      <c r="N893" s="41">
        <f t="shared" si="378"/>
        <v>0</v>
      </c>
      <c r="O893" s="41"/>
      <c r="P893" s="41">
        <f t="shared" si="369"/>
        <v>0</v>
      </c>
      <c r="Q893" s="42">
        <f t="shared" ref="Q893" si="381">(K893+M893+O893)*J893</f>
        <v>0</v>
      </c>
      <c r="R893" s="115"/>
    </row>
    <row r="894" spans="1:33" s="17" customFormat="1" x14ac:dyDescent="0.25">
      <c r="A894" s="114" t="str">
        <f>IF(F894&lt;&gt;"",1+MAX($A$7:A893),"")</f>
        <v/>
      </c>
      <c r="B894" s="10"/>
      <c r="C894" s="5"/>
      <c r="D894" s="92" t="s">
        <v>174</v>
      </c>
      <c r="E894" s="93" t="s">
        <v>175</v>
      </c>
      <c r="F894" s="11"/>
      <c r="H894" s="68"/>
      <c r="I894" s="7"/>
      <c r="J894" s="8"/>
      <c r="K894" s="41"/>
      <c r="L894" s="41"/>
      <c r="M894" s="41"/>
      <c r="N894" s="41"/>
      <c r="O894" s="41"/>
      <c r="P894" s="41"/>
      <c r="Q894" s="42"/>
      <c r="R894" s="115"/>
    </row>
    <row r="895" spans="1:33" s="17" customFormat="1" x14ac:dyDescent="0.25">
      <c r="A895" s="114">
        <f>IF(F895&lt;&gt;"",1+MAX($A$7:A894),"")</f>
        <v>692</v>
      </c>
      <c r="B895" s="66" t="s">
        <v>762</v>
      </c>
      <c r="C895" s="5" t="s">
        <v>824</v>
      </c>
      <c r="D895" s="89"/>
      <c r="E895" s="91" t="s">
        <v>823</v>
      </c>
      <c r="F895" s="68">
        <v>25</v>
      </c>
      <c r="G895" s="65"/>
      <c r="H895" s="68" t="s">
        <v>41</v>
      </c>
      <c r="I895" s="69">
        <v>0</v>
      </c>
      <c r="J895" s="70">
        <f t="shared" ref="J895:J897" si="382">F895*(1+I895)</f>
        <v>25</v>
      </c>
      <c r="K895" s="71"/>
      <c r="L895" s="71">
        <f t="shared" ref="L895:L897" si="383">K895*J895</f>
        <v>0</v>
      </c>
      <c r="M895" s="71"/>
      <c r="N895" s="41">
        <f t="shared" ref="N895:N897" si="384">M895*J895</f>
        <v>0</v>
      </c>
      <c r="O895" s="71"/>
      <c r="P895" s="71">
        <f t="shared" ref="P895:P897" si="385">O895*J895</f>
        <v>0</v>
      </c>
      <c r="Q895" s="72">
        <f t="shared" ref="Q895:Q896" si="386">(K895+O895)*J895</f>
        <v>0</v>
      </c>
      <c r="R895" s="73"/>
      <c r="S895" s="65"/>
      <c r="T895" s="65"/>
      <c r="U895" s="65"/>
      <c r="V895" s="65"/>
      <c r="W895" s="65"/>
      <c r="X895" s="65"/>
      <c r="Y895" s="65"/>
      <c r="Z895" s="65"/>
      <c r="AA895" s="65"/>
      <c r="AB895" s="65"/>
      <c r="AC895" s="65"/>
      <c r="AD895" s="65"/>
      <c r="AE895" s="65"/>
      <c r="AF895" s="65"/>
      <c r="AG895" s="65"/>
    </row>
    <row r="896" spans="1:33" s="17" customFormat="1" x14ac:dyDescent="0.25">
      <c r="A896" s="114">
        <f>IF(F896&lt;&gt;"",1+MAX($A$7:A895),"")</f>
        <v>693</v>
      </c>
      <c r="B896" s="76" t="s">
        <v>762</v>
      </c>
      <c r="C896" s="92" t="s">
        <v>778</v>
      </c>
      <c r="D896" s="89"/>
      <c r="E896" s="98" t="s">
        <v>777</v>
      </c>
      <c r="F896" s="68">
        <v>335</v>
      </c>
      <c r="G896" s="65">
        <f>334</f>
        <v>334</v>
      </c>
      <c r="H896" s="68" t="s">
        <v>40</v>
      </c>
      <c r="I896" s="69">
        <v>0</v>
      </c>
      <c r="J896" s="70">
        <f t="shared" si="382"/>
        <v>335</v>
      </c>
      <c r="K896" s="71"/>
      <c r="L896" s="71">
        <f t="shared" si="383"/>
        <v>0</v>
      </c>
      <c r="M896" s="71"/>
      <c r="N896" s="41">
        <f t="shared" si="384"/>
        <v>0</v>
      </c>
      <c r="O896" s="71"/>
      <c r="P896" s="71">
        <f t="shared" si="385"/>
        <v>0</v>
      </c>
      <c r="Q896" s="72">
        <f t="shared" si="386"/>
        <v>0</v>
      </c>
      <c r="R896" s="73"/>
      <c r="S896" s="65"/>
      <c r="T896" s="65"/>
      <c r="U896" s="65"/>
      <c r="V896" s="65"/>
      <c r="W896" s="65"/>
      <c r="X896" s="65"/>
      <c r="Y896" s="65"/>
      <c r="Z896" s="65"/>
      <c r="AA896" s="65"/>
      <c r="AB896" s="65"/>
      <c r="AC896" s="65"/>
      <c r="AD896" s="65"/>
      <c r="AE896" s="65"/>
      <c r="AF896" s="65"/>
      <c r="AG896" s="65"/>
    </row>
    <row r="897" spans="1:33" s="17" customFormat="1" x14ac:dyDescent="0.25">
      <c r="A897" s="114">
        <f>IF(F897&lt;&gt;"",1+MAX($A$7:A896),"")</f>
        <v>694</v>
      </c>
      <c r="B897" s="76" t="s">
        <v>762</v>
      </c>
      <c r="C897" s="5" t="s">
        <v>829</v>
      </c>
      <c r="D897" s="60"/>
      <c r="E897" s="25" t="s">
        <v>828</v>
      </c>
      <c r="F897" s="11">
        <v>4</v>
      </c>
      <c r="H897" s="68" t="s">
        <v>35</v>
      </c>
      <c r="I897" s="69">
        <v>0</v>
      </c>
      <c r="J897" s="8">
        <f t="shared" si="382"/>
        <v>4</v>
      </c>
      <c r="K897" s="41"/>
      <c r="L897" s="41">
        <f t="shared" si="383"/>
        <v>0</v>
      </c>
      <c r="M897" s="41"/>
      <c r="N897" s="41">
        <f t="shared" si="384"/>
        <v>0</v>
      </c>
      <c r="O897" s="41"/>
      <c r="P897" s="41">
        <f t="shared" si="385"/>
        <v>0</v>
      </c>
      <c r="Q897" s="42">
        <f t="shared" ref="Q897" si="387">(K897+M897+O897)*J897</f>
        <v>0</v>
      </c>
      <c r="R897" s="115"/>
    </row>
    <row r="898" spans="1:33" s="17" customFormat="1" x14ac:dyDescent="0.25">
      <c r="A898" s="114" t="str">
        <f>IF(F898&lt;&gt;"",1+MAX($A$7:A897),"")</f>
        <v/>
      </c>
      <c r="B898" s="10"/>
      <c r="C898" s="5"/>
      <c r="D898" s="92" t="s">
        <v>177</v>
      </c>
      <c r="E898" s="93" t="s">
        <v>176</v>
      </c>
      <c r="F898" s="11"/>
      <c r="H898" s="68"/>
      <c r="I898" s="7"/>
      <c r="J898" s="8"/>
      <c r="K898" s="41"/>
      <c r="L898" s="41"/>
      <c r="M898" s="41"/>
      <c r="N898" s="41"/>
      <c r="O898" s="41"/>
      <c r="P898" s="41"/>
      <c r="Q898" s="42"/>
      <c r="R898" s="115"/>
    </row>
    <row r="899" spans="1:33" s="17" customFormat="1" ht="30" x14ac:dyDescent="0.25">
      <c r="A899" s="114">
        <f>IF(F899&lt;&gt;"",1+MAX($A$7:A898),"")</f>
        <v>695</v>
      </c>
      <c r="B899" s="10" t="s">
        <v>795</v>
      </c>
      <c r="C899" s="5" t="s">
        <v>802</v>
      </c>
      <c r="D899" s="5"/>
      <c r="E899" s="20" t="s">
        <v>801</v>
      </c>
      <c r="F899" s="11">
        <v>970</v>
      </c>
      <c r="H899" s="68" t="s">
        <v>40</v>
      </c>
      <c r="I899" s="7">
        <v>0</v>
      </c>
      <c r="J899" s="8">
        <f>F899*(1+I899)</f>
        <v>970</v>
      </c>
      <c r="K899" s="41"/>
      <c r="L899" s="41">
        <f>K899*J899</f>
        <v>0</v>
      </c>
      <c r="M899" s="41"/>
      <c r="N899" s="41">
        <f>M899*J899</f>
        <v>0</v>
      </c>
      <c r="O899" s="41"/>
      <c r="P899" s="41">
        <f>O899*J899</f>
        <v>0</v>
      </c>
      <c r="Q899" s="42">
        <f>(K899+M899+O899)*J899</f>
        <v>0</v>
      </c>
      <c r="R899" s="115"/>
    </row>
    <row r="900" spans="1:33" s="17" customFormat="1" x14ac:dyDescent="0.25">
      <c r="A900" s="114" t="str">
        <f>IF(F900&lt;&gt;"",1+MAX($A$7:A899),"")</f>
        <v/>
      </c>
      <c r="B900" s="10"/>
      <c r="C900" s="5"/>
      <c r="D900" s="92" t="s">
        <v>61</v>
      </c>
      <c r="E900" s="93" t="s">
        <v>62</v>
      </c>
      <c r="F900" s="11"/>
      <c r="H900" s="68"/>
      <c r="I900" s="7"/>
      <c r="J900" s="8"/>
      <c r="K900" s="41"/>
      <c r="L900" s="41"/>
      <c r="M900" s="41"/>
      <c r="N900" s="41"/>
      <c r="O900" s="41"/>
      <c r="P900" s="41"/>
      <c r="Q900" s="42"/>
      <c r="R900" s="115"/>
    </row>
    <row r="901" spans="1:33" s="17" customFormat="1" ht="75" x14ac:dyDescent="0.25">
      <c r="A901" s="114">
        <f>IF(F901&lt;&gt;"",1+MAX($A$7:A900),"")</f>
        <v>696</v>
      </c>
      <c r="B901" s="10" t="s">
        <v>762</v>
      </c>
      <c r="C901" s="5" t="s">
        <v>831</v>
      </c>
      <c r="D901" s="89"/>
      <c r="E901" s="151" t="s">
        <v>830</v>
      </c>
      <c r="F901" s="68">
        <v>28808</v>
      </c>
      <c r="G901" s="65"/>
      <c r="H901" s="68" t="s">
        <v>41</v>
      </c>
      <c r="I901" s="69">
        <v>0</v>
      </c>
      <c r="J901" s="70">
        <f t="shared" ref="J901" si="388">F901*(1+I901)</f>
        <v>28808</v>
      </c>
      <c r="K901" s="71"/>
      <c r="L901" s="71">
        <f t="shared" ref="L901" si="389">K901*J901</f>
        <v>0</v>
      </c>
      <c r="M901" s="71"/>
      <c r="N901" s="41">
        <f t="shared" ref="N901" si="390">M901*J901</f>
        <v>0</v>
      </c>
      <c r="O901" s="71"/>
      <c r="P901" s="71">
        <f t="shared" ref="P901" si="391">O901*J901</f>
        <v>0</v>
      </c>
      <c r="Q901" s="72">
        <f t="shared" ref="Q901" si="392">(K901+O901)*J901</f>
        <v>0</v>
      </c>
      <c r="R901" s="73"/>
      <c r="S901" s="65"/>
      <c r="T901" s="65"/>
      <c r="U901" s="65"/>
      <c r="V901" s="65"/>
      <c r="W901" s="65"/>
      <c r="X901" s="65"/>
      <c r="Y901" s="65"/>
      <c r="Z901" s="65"/>
      <c r="AA901" s="65"/>
      <c r="AB901" s="65"/>
      <c r="AC901" s="65"/>
      <c r="AD901" s="65"/>
      <c r="AE901" s="65"/>
      <c r="AF901" s="65"/>
      <c r="AG901" s="65"/>
    </row>
    <row r="902" spans="1:33" s="17" customFormat="1" x14ac:dyDescent="0.25">
      <c r="A902" s="114" t="str">
        <f>IF(F902&lt;&gt;"",1+MAX($A$7:A901),"")</f>
        <v/>
      </c>
      <c r="B902" s="10"/>
      <c r="C902" s="5"/>
      <c r="D902" s="60"/>
      <c r="E902" s="25"/>
      <c r="F902" s="11"/>
      <c r="H902" s="68"/>
      <c r="I902" s="69"/>
      <c r="J902" s="8"/>
      <c r="K902" s="41"/>
      <c r="L902" s="41"/>
      <c r="M902" s="41"/>
      <c r="N902" s="41"/>
      <c r="O902" s="41"/>
      <c r="P902" s="41"/>
      <c r="Q902" s="42"/>
      <c r="R902" s="115"/>
    </row>
    <row r="903" spans="1:33" s="198" customFormat="1" ht="15.6" x14ac:dyDescent="0.25">
      <c r="A903" s="203" t="str">
        <f>IF(F903&lt;&gt;"",1+MAX($A$7:A842),"")</f>
        <v/>
      </c>
      <c r="B903" s="204"/>
      <c r="C903" s="204"/>
      <c r="D903" s="204"/>
      <c r="E903" s="204" t="s">
        <v>63</v>
      </c>
      <c r="F903" s="204"/>
      <c r="G903" s="205"/>
      <c r="H903" s="204"/>
      <c r="I903" s="204"/>
      <c r="J903" s="204"/>
      <c r="K903" s="197"/>
      <c r="L903" s="197"/>
      <c r="M903" s="197"/>
      <c r="N903" s="197"/>
      <c r="O903" s="197"/>
      <c r="P903" s="197"/>
      <c r="Q903" s="197"/>
      <c r="R903" s="195">
        <f>SUM(Q904:Q964)</f>
        <v>0</v>
      </c>
    </row>
    <row r="904" spans="1:33" s="17" customFormat="1" x14ac:dyDescent="0.25">
      <c r="A904" s="114" t="str">
        <f>IF(F904&lt;&gt;"",1+MAX($A$7:A903),"")</f>
        <v/>
      </c>
      <c r="B904" s="10"/>
      <c r="C904" s="5"/>
      <c r="D904" s="5"/>
      <c r="E904" s="25"/>
      <c r="F904" s="11"/>
      <c r="H904" s="169"/>
      <c r="I904" s="153"/>
      <c r="J904" s="154"/>
      <c r="K904" s="155"/>
      <c r="L904" s="155"/>
      <c r="M904" s="155"/>
      <c r="N904" s="155"/>
      <c r="O904" s="155"/>
      <c r="P904" s="155"/>
      <c r="Q904" s="156"/>
      <c r="R904" s="157"/>
    </row>
    <row r="905" spans="1:33" s="17" customFormat="1" x14ac:dyDescent="0.25">
      <c r="A905" s="114">
        <f>IF(F905&lt;&gt;"",1+MAX($A$7:A904),"")</f>
        <v>697</v>
      </c>
      <c r="B905" s="152" t="s">
        <v>861</v>
      </c>
      <c r="C905" s="1" t="s">
        <v>809</v>
      </c>
      <c r="D905" s="1"/>
      <c r="E905" s="3" t="s">
        <v>879</v>
      </c>
      <c r="F905" s="64">
        <v>275</v>
      </c>
      <c r="G905" s="81"/>
      <c r="H905" s="68" t="s">
        <v>40</v>
      </c>
      <c r="I905" s="69">
        <v>0</v>
      </c>
      <c r="J905" s="8">
        <f t="shared" ref="J905:J906" si="393">F905*(1+I905)</f>
        <v>275</v>
      </c>
      <c r="K905" s="41"/>
      <c r="L905" s="41">
        <f t="shared" ref="L905:L906" si="394">K905*J905</f>
        <v>0</v>
      </c>
      <c r="M905" s="41"/>
      <c r="N905" s="41">
        <f t="shared" ref="N905:N906" si="395">M905*J905</f>
        <v>0</v>
      </c>
      <c r="O905" s="41"/>
      <c r="P905" s="41">
        <f t="shared" ref="P905:P906" si="396">O905*J905</f>
        <v>0</v>
      </c>
      <c r="Q905" s="42">
        <f t="shared" ref="Q905:Q906" si="397">(K905+M905+O905)*J905</f>
        <v>0</v>
      </c>
      <c r="R905" s="115"/>
    </row>
    <row r="906" spans="1:33" s="17" customFormat="1" ht="30" x14ac:dyDescent="0.25">
      <c r="A906" s="114">
        <f>IF(F906&lt;&gt;"",1+MAX($A$7:A905),"")</f>
        <v>698</v>
      </c>
      <c r="B906" s="152" t="s">
        <v>861</v>
      </c>
      <c r="C906" s="147" t="s">
        <v>880</v>
      </c>
      <c r="D906" s="147"/>
      <c r="E906" s="158" t="s">
        <v>881</v>
      </c>
      <c r="F906" s="149">
        <v>15</v>
      </c>
      <c r="H906" s="68" t="s">
        <v>40</v>
      </c>
      <c r="I906" s="159">
        <v>0</v>
      </c>
      <c r="J906" s="160">
        <f t="shared" si="393"/>
        <v>15</v>
      </c>
      <c r="K906" s="161"/>
      <c r="L906" s="161">
        <f t="shared" si="394"/>
        <v>0</v>
      </c>
      <c r="M906" s="161"/>
      <c r="N906" s="161">
        <f t="shared" si="395"/>
        <v>0</v>
      </c>
      <c r="O906" s="161"/>
      <c r="P906" s="161">
        <f t="shared" si="396"/>
        <v>0</v>
      </c>
      <c r="Q906" s="162">
        <f t="shared" si="397"/>
        <v>0</v>
      </c>
      <c r="R906" s="163"/>
    </row>
    <row r="907" spans="1:33" s="17" customFormat="1" x14ac:dyDescent="0.25">
      <c r="A907" s="114" t="str">
        <f>IF(F907&lt;&gt;"",1+MAX($A$7:A906),"")</f>
        <v/>
      </c>
      <c r="B907" s="10"/>
      <c r="C907" s="5"/>
      <c r="D907" s="5" t="s">
        <v>64</v>
      </c>
      <c r="E907" s="93" t="s">
        <v>178</v>
      </c>
      <c r="F907" s="11"/>
      <c r="H907" s="68"/>
      <c r="I907" s="69"/>
      <c r="J907" s="8"/>
      <c r="K907" s="41"/>
      <c r="L907" s="41"/>
      <c r="M907" s="41"/>
      <c r="N907" s="41"/>
      <c r="O907" s="41"/>
      <c r="P907" s="41"/>
      <c r="Q907" s="42"/>
      <c r="R907" s="115"/>
    </row>
    <row r="908" spans="1:33" s="17" customFormat="1" x14ac:dyDescent="0.25">
      <c r="A908" s="114">
        <f>IF(F908&lt;&gt;"",1+MAX($A$7:A907),"")</f>
        <v>699</v>
      </c>
      <c r="B908" s="10" t="s">
        <v>861</v>
      </c>
      <c r="C908" s="5" t="s">
        <v>868</v>
      </c>
      <c r="D908" s="5"/>
      <c r="E908" s="25" t="s">
        <v>867</v>
      </c>
      <c r="F908" s="11">
        <v>1</v>
      </c>
      <c r="H908" s="68" t="s">
        <v>35</v>
      </c>
      <c r="I908" s="69">
        <v>0</v>
      </c>
      <c r="J908" s="8">
        <f t="shared" ref="J908:J914" si="398">F908*(1+I908)</f>
        <v>1</v>
      </c>
      <c r="K908" s="41"/>
      <c r="L908" s="41">
        <f t="shared" ref="L908:L914" si="399">K908*J908</f>
        <v>0</v>
      </c>
      <c r="M908" s="41"/>
      <c r="N908" s="41">
        <f t="shared" ref="N908:N914" si="400">M908*J908</f>
        <v>0</v>
      </c>
      <c r="O908" s="41"/>
      <c r="P908" s="41">
        <f t="shared" ref="P908:P914" si="401">O908*J908</f>
        <v>0</v>
      </c>
      <c r="Q908" s="42">
        <f t="shared" ref="Q908:Q914" si="402">(K908+M908+O908)*J908</f>
        <v>0</v>
      </c>
      <c r="R908" s="115"/>
    </row>
    <row r="909" spans="1:33" s="17" customFormat="1" x14ac:dyDescent="0.25">
      <c r="A909" s="114">
        <f>IF(F909&lt;&gt;"",1+MAX($A$7:A908),"")</f>
        <v>700</v>
      </c>
      <c r="B909" s="10" t="s">
        <v>861</v>
      </c>
      <c r="C909" s="5" t="s">
        <v>868</v>
      </c>
      <c r="D909" s="5"/>
      <c r="E909" s="25" t="s">
        <v>869</v>
      </c>
      <c r="F909" s="11">
        <v>4</v>
      </c>
      <c r="H909" s="68" t="s">
        <v>35</v>
      </c>
      <c r="I909" s="69">
        <v>0</v>
      </c>
      <c r="J909" s="8">
        <f t="shared" si="398"/>
        <v>4</v>
      </c>
      <c r="K909" s="41"/>
      <c r="L909" s="41">
        <f t="shared" si="399"/>
        <v>0</v>
      </c>
      <c r="M909" s="41"/>
      <c r="N909" s="41">
        <f t="shared" si="400"/>
        <v>0</v>
      </c>
      <c r="O909" s="41"/>
      <c r="P909" s="41">
        <f t="shared" si="401"/>
        <v>0</v>
      </c>
      <c r="Q909" s="42">
        <f t="shared" si="402"/>
        <v>0</v>
      </c>
      <c r="R909" s="115"/>
    </row>
    <row r="910" spans="1:33" s="17" customFormat="1" x14ac:dyDescent="0.25">
      <c r="A910" s="114">
        <f>IF(F910&lt;&gt;"",1+MAX($A$7:A909),"")</f>
        <v>701</v>
      </c>
      <c r="B910" s="10" t="s">
        <v>861</v>
      </c>
      <c r="C910" s="5" t="s">
        <v>871</v>
      </c>
      <c r="D910" s="5"/>
      <c r="E910" s="25" t="s">
        <v>870</v>
      </c>
      <c r="F910" s="11">
        <v>478</v>
      </c>
      <c r="G910" s="17">
        <f>298+180</f>
        <v>478</v>
      </c>
      <c r="H910" s="68" t="s">
        <v>40</v>
      </c>
      <c r="I910" s="69">
        <v>0</v>
      </c>
      <c r="J910" s="8">
        <f t="shared" si="398"/>
        <v>478</v>
      </c>
      <c r="K910" s="41"/>
      <c r="L910" s="41">
        <f t="shared" si="399"/>
        <v>0</v>
      </c>
      <c r="M910" s="41"/>
      <c r="N910" s="41">
        <f t="shared" si="400"/>
        <v>0</v>
      </c>
      <c r="O910" s="41"/>
      <c r="P910" s="41">
        <f t="shared" si="401"/>
        <v>0</v>
      </c>
      <c r="Q910" s="42">
        <f t="shared" si="402"/>
        <v>0</v>
      </c>
      <c r="R910" s="115"/>
    </row>
    <row r="911" spans="1:33" s="17" customFormat="1" x14ac:dyDescent="0.25">
      <c r="A911" s="114">
        <f>IF(F911&lt;&gt;"",1+MAX($A$7:A910),"")</f>
        <v>702</v>
      </c>
      <c r="B911" s="10" t="s">
        <v>861</v>
      </c>
      <c r="C911" s="5"/>
      <c r="D911" s="5"/>
      <c r="E911" s="25" t="s">
        <v>872</v>
      </c>
      <c r="F911" s="11">
        <v>1</v>
      </c>
      <c r="H911" s="68" t="s">
        <v>35</v>
      </c>
      <c r="I911" s="69">
        <v>0</v>
      </c>
      <c r="J911" s="8">
        <f t="shared" si="398"/>
        <v>1</v>
      </c>
      <c r="K911" s="41"/>
      <c r="L911" s="41">
        <f t="shared" si="399"/>
        <v>0</v>
      </c>
      <c r="M911" s="41"/>
      <c r="N911" s="41">
        <f t="shared" si="400"/>
        <v>0</v>
      </c>
      <c r="O911" s="41"/>
      <c r="P911" s="41">
        <f t="shared" si="401"/>
        <v>0</v>
      </c>
      <c r="Q911" s="42">
        <f t="shared" si="402"/>
        <v>0</v>
      </c>
      <c r="R911" s="115"/>
    </row>
    <row r="912" spans="1:33" s="17" customFormat="1" x14ac:dyDescent="0.25">
      <c r="A912" s="114">
        <f>IF(F912&lt;&gt;"",1+MAX($A$7:A911),"")</f>
        <v>703</v>
      </c>
      <c r="B912" s="10" t="s">
        <v>861</v>
      </c>
      <c r="C912" s="5" t="s">
        <v>877</v>
      </c>
      <c r="D912" s="5"/>
      <c r="E912" s="25" t="s">
        <v>876</v>
      </c>
      <c r="F912" s="11">
        <v>1</v>
      </c>
      <c r="H912" s="68" t="s">
        <v>35</v>
      </c>
      <c r="I912" s="69">
        <v>0</v>
      </c>
      <c r="J912" s="8">
        <f t="shared" si="398"/>
        <v>1</v>
      </c>
      <c r="K912" s="41"/>
      <c r="L912" s="41">
        <f t="shared" si="399"/>
        <v>0</v>
      </c>
      <c r="M912" s="41"/>
      <c r="N912" s="41">
        <f t="shared" si="400"/>
        <v>0</v>
      </c>
      <c r="O912" s="41"/>
      <c r="P912" s="41">
        <f t="shared" si="401"/>
        <v>0</v>
      </c>
      <c r="Q912" s="42">
        <f t="shared" si="402"/>
        <v>0</v>
      </c>
      <c r="R912" s="115"/>
    </row>
    <row r="913" spans="1:18" s="17" customFormat="1" x14ac:dyDescent="0.25">
      <c r="A913" s="114">
        <f>IF(F913&lt;&gt;"",1+MAX($A$7:A912),"")</f>
        <v>704</v>
      </c>
      <c r="B913" s="10" t="s">
        <v>861</v>
      </c>
      <c r="C913" s="5" t="s">
        <v>807</v>
      </c>
      <c r="D913" s="5"/>
      <c r="E913" s="25" t="s">
        <v>878</v>
      </c>
      <c r="F913" s="11">
        <v>300</v>
      </c>
      <c r="H913" s="68" t="s">
        <v>40</v>
      </c>
      <c r="I913" s="69">
        <v>0</v>
      </c>
      <c r="J913" s="8">
        <f t="shared" si="398"/>
        <v>300</v>
      </c>
      <c r="K913" s="41"/>
      <c r="L913" s="41">
        <f t="shared" si="399"/>
        <v>0</v>
      </c>
      <c r="M913" s="41"/>
      <c r="N913" s="41">
        <f t="shared" si="400"/>
        <v>0</v>
      </c>
      <c r="O913" s="41"/>
      <c r="P913" s="41">
        <f t="shared" si="401"/>
        <v>0</v>
      </c>
      <c r="Q913" s="42">
        <f t="shared" si="402"/>
        <v>0</v>
      </c>
      <c r="R913" s="115"/>
    </row>
    <row r="914" spans="1:18" s="17" customFormat="1" x14ac:dyDescent="0.25">
      <c r="A914" s="114">
        <f>IF(F914&lt;&gt;"",1+MAX($A$7:A913),"")</f>
        <v>705</v>
      </c>
      <c r="B914" s="10" t="s">
        <v>861</v>
      </c>
      <c r="C914" s="5" t="s">
        <v>809</v>
      </c>
      <c r="D914" s="5"/>
      <c r="E914" s="25" t="s">
        <v>879</v>
      </c>
      <c r="F914" s="11">
        <v>275</v>
      </c>
      <c r="H914" s="68" t="s">
        <v>40</v>
      </c>
      <c r="I914" s="69">
        <v>0</v>
      </c>
      <c r="J914" s="8">
        <f t="shared" si="398"/>
        <v>275</v>
      </c>
      <c r="K914" s="41"/>
      <c r="L914" s="41">
        <f t="shared" si="399"/>
        <v>0</v>
      </c>
      <c r="M914" s="41"/>
      <c r="N914" s="41">
        <f t="shared" si="400"/>
        <v>0</v>
      </c>
      <c r="O914" s="41"/>
      <c r="P914" s="41">
        <f t="shared" si="401"/>
        <v>0</v>
      </c>
      <c r="Q914" s="42">
        <f t="shared" si="402"/>
        <v>0</v>
      </c>
      <c r="R914" s="115"/>
    </row>
    <row r="915" spans="1:18" s="17" customFormat="1" x14ac:dyDescent="0.25">
      <c r="A915" s="114" t="str">
        <f>IF(F915&lt;&gt;"",1+MAX($A$7:A914),"")</f>
        <v/>
      </c>
      <c r="B915" s="10"/>
      <c r="C915" s="5"/>
      <c r="D915" s="5" t="s">
        <v>66</v>
      </c>
      <c r="E915" s="93" t="s">
        <v>65</v>
      </c>
      <c r="F915" s="11"/>
      <c r="H915" s="68"/>
      <c r="I915" s="69"/>
      <c r="J915" s="8"/>
      <c r="K915" s="41"/>
      <c r="L915" s="41"/>
      <c r="M915" s="41"/>
      <c r="N915" s="41"/>
      <c r="O915" s="41"/>
      <c r="P915" s="41"/>
      <c r="Q915" s="42"/>
      <c r="R915" s="115"/>
    </row>
    <row r="916" spans="1:18" s="17" customFormat="1" x14ac:dyDescent="0.25">
      <c r="A916" s="114">
        <f>IF(F916&lt;&gt;"",1+MAX($A$7:A915),"")</f>
        <v>706</v>
      </c>
      <c r="B916" s="10" t="s">
        <v>861</v>
      </c>
      <c r="C916" s="5" t="s">
        <v>862</v>
      </c>
      <c r="D916" s="5"/>
      <c r="E916" s="25" t="s">
        <v>863</v>
      </c>
      <c r="F916" s="11">
        <v>1</v>
      </c>
      <c r="H916" s="68" t="s">
        <v>35</v>
      </c>
      <c r="I916" s="69">
        <v>0</v>
      </c>
      <c r="J916" s="8">
        <f t="shared" ref="J916:J918" si="403">F916*(1+I916)</f>
        <v>1</v>
      </c>
      <c r="K916" s="41"/>
      <c r="L916" s="41">
        <f t="shared" ref="L916:L918" si="404">K916*J916</f>
        <v>0</v>
      </c>
      <c r="M916" s="41"/>
      <c r="N916" s="41">
        <f t="shared" ref="N916:N918" si="405">M916*J916</f>
        <v>0</v>
      </c>
      <c r="O916" s="41"/>
      <c r="P916" s="41">
        <f t="shared" ref="P916:P918" si="406">O916*J916</f>
        <v>0</v>
      </c>
      <c r="Q916" s="42">
        <f t="shared" ref="Q916:Q918" si="407">(K916+M916+O916)*J916</f>
        <v>0</v>
      </c>
      <c r="R916" s="115"/>
    </row>
    <row r="917" spans="1:18" s="17" customFormat="1" x14ac:dyDescent="0.25">
      <c r="A917" s="114">
        <f>IF(F917&lt;&gt;"",1+MAX($A$7:A916),"")</f>
        <v>707</v>
      </c>
      <c r="B917" s="10" t="s">
        <v>861</v>
      </c>
      <c r="C917" s="5"/>
      <c r="D917" s="5"/>
      <c r="E917" s="25" t="s">
        <v>865</v>
      </c>
      <c r="F917" s="11">
        <v>1</v>
      </c>
      <c r="H917" s="68" t="s">
        <v>35</v>
      </c>
      <c r="I917" s="69">
        <v>0</v>
      </c>
      <c r="J917" s="8">
        <f t="shared" si="403"/>
        <v>1</v>
      </c>
      <c r="K917" s="41"/>
      <c r="L917" s="41">
        <f t="shared" si="404"/>
        <v>0</v>
      </c>
      <c r="M917" s="41"/>
      <c r="N917" s="41">
        <f t="shared" si="405"/>
        <v>0</v>
      </c>
      <c r="O917" s="41"/>
      <c r="P917" s="41">
        <f t="shared" si="406"/>
        <v>0</v>
      </c>
      <c r="Q917" s="42">
        <f t="shared" si="407"/>
        <v>0</v>
      </c>
      <c r="R917" s="115"/>
    </row>
    <row r="918" spans="1:18" s="17" customFormat="1" x14ac:dyDescent="0.25">
      <c r="A918" s="114">
        <f>IF(F918&lt;&gt;"",1+MAX($A$7:A917),"")</f>
        <v>708</v>
      </c>
      <c r="B918" s="10" t="s">
        <v>861</v>
      </c>
      <c r="C918" s="5" t="s">
        <v>803</v>
      </c>
      <c r="D918" s="5"/>
      <c r="E918" s="25" t="s">
        <v>866</v>
      </c>
      <c r="F918" s="11">
        <v>95</v>
      </c>
      <c r="H918" s="68" t="s">
        <v>40</v>
      </c>
      <c r="I918" s="69">
        <v>0</v>
      </c>
      <c r="J918" s="8">
        <f t="shared" si="403"/>
        <v>95</v>
      </c>
      <c r="K918" s="41"/>
      <c r="L918" s="41">
        <f t="shared" si="404"/>
        <v>0</v>
      </c>
      <c r="M918" s="41"/>
      <c r="N918" s="41">
        <f t="shared" si="405"/>
        <v>0</v>
      </c>
      <c r="O918" s="41"/>
      <c r="P918" s="41">
        <f t="shared" si="406"/>
        <v>0</v>
      </c>
      <c r="Q918" s="42">
        <f t="shared" si="407"/>
        <v>0</v>
      </c>
      <c r="R918" s="115"/>
    </row>
    <row r="919" spans="1:18" s="17" customFormat="1" x14ac:dyDescent="0.25">
      <c r="A919" s="114" t="str">
        <f>IF(F919&lt;&gt;"",1+MAX($A$7:A918),"")</f>
        <v/>
      </c>
      <c r="B919" s="10"/>
      <c r="C919" s="5"/>
      <c r="D919" s="5" t="s">
        <v>67</v>
      </c>
      <c r="E919" s="93" t="s">
        <v>179</v>
      </c>
      <c r="F919" s="11"/>
      <c r="H919" s="68"/>
      <c r="I919" s="69"/>
      <c r="J919" s="8"/>
      <c r="K919" s="41"/>
      <c r="L919" s="41"/>
      <c r="M919" s="41"/>
      <c r="N919" s="41"/>
      <c r="O919" s="41"/>
      <c r="P919" s="41"/>
      <c r="Q919" s="42"/>
      <c r="R919" s="115"/>
    </row>
    <row r="920" spans="1:18" s="17" customFormat="1" x14ac:dyDescent="0.25">
      <c r="A920" s="114">
        <f>IF(F920&lt;&gt;"",1+MAX($A$7:A919),"")</f>
        <v>709</v>
      </c>
      <c r="B920" s="10" t="s">
        <v>838</v>
      </c>
      <c r="C920" s="5" t="s">
        <v>839</v>
      </c>
      <c r="D920" s="5"/>
      <c r="E920" s="25" t="s">
        <v>837</v>
      </c>
      <c r="F920" s="11">
        <v>1</v>
      </c>
      <c r="H920" s="68" t="s">
        <v>35</v>
      </c>
      <c r="I920" s="69">
        <v>0</v>
      </c>
      <c r="J920" s="8">
        <f t="shared" ref="J920:J930" si="408">F920*(1+I920)</f>
        <v>1</v>
      </c>
      <c r="K920" s="41"/>
      <c r="L920" s="41">
        <f t="shared" ref="L920:L930" si="409">K920*J920</f>
        <v>0</v>
      </c>
      <c r="M920" s="41"/>
      <c r="N920" s="41">
        <f t="shared" ref="N920:N930" si="410">M920*J920</f>
        <v>0</v>
      </c>
      <c r="O920" s="41"/>
      <c r="P920" s="41">
        <f t="shared" ref="P920:P928" si="411">O920*J920</f>
        <v>0</v>
      </c>
      <c r="Q920" s="42">
        <f t="shared" ref="Q920:Q930" si="412">(K920+M920+O920)*J920</f>
        <v>0</v>
      </c>
      <c r="R920" s="115"/>
    </row>
    <row r="921" spans="1:18" s="17" customFormat="1" x14ac:dyDescent="0.25">
      <c r="A921" s="114">
        <f>IF(F921&lt;&gt;"",1+MAX($A$7:A920),"")</f>
        <v>710</v>
      </c>
      <c r="B921" s="10" t="s">
        <v>838</v>
      </c>
      <c r="C921" s="5"/>
      <c r="D921" s="5"/>
      <c r="E921" s="25" t="s">
        <v>840</v>
      </c>
      <c r="F921" s="11">
        <v>36</v>
      </c>
      <c r="H921" s="68" t="s">
        <v>40</v>
      </c>
      <c r="I921" s="69">
        <v>0</v>
      </c>
      <c r="J921" s="8">
        <f t="shared" si="408"/>
        <v>36</v>
      </c>
      <c r="K921" s="41"/>
      <c r="L921" s="41">
        <f t="shared" si="409"/>
        <v>0</v>
      </c>
      <c r="M921" s="41"/>
      <c r="N921" s="41">
        <f t="shared" si="410"/>
        <v>0</v>
      </c>
      <c r="O921" s="41"/>
      <c r="P921" s="41">
        <f t="shared" si="411"/>
        <v>0</v>
      </c>
      <c r="Q921" s="42">
        <f t="shared" si="412"/>
        <v>0</v>
      </c>
      <c r="R921" s="115"/>
    </row>
    <row r="922" spans="1:18" s="17" customFormat="1" x14ac:dyDescent="0.25">
      <c r="A922" s="114">
        <f>IF(F922&lt;&gt;"",1+MAX($A$7:A921),"")</f>
        <v>711</v>
      </c>
      <c r="B922" s="10" t="s">
        <v>838</v>
      </c>
      <c r="C922" s="5"/>
      <c r="D922" s="5"/>
      <c r="E922" s="25" t="s">
        <v>841</v>
      </c>
      <c r="F922" s="11">
        <v>156</v>
      </c>
      <c r="G922" s="17">
        <f>84+10+22+40</f>
        <v>156</v>
      </c>
      <c r="H922" s="68" t="s">
        <v>40</v>
      </c>
      <c r="I922" s="69">
        <v>0</v>
      </c>
      <c r="J922" s="8">
        <f t="shared" si="408"/>
        <v>156</v>
      </c>
      <c r="K922" s="41"/>
      <c r="L922" s="41">
        <f t="shared" si="409"/>
        <v>0</v>
      </c>
      <c r="M922" s="41"/>
      <c r="N922" s="41">
        <f t="shared" si="410"/>
        <v>0</v>
      </c>
      <c r="O922" s="41"/>
      <c r="P922" s="41">
        <f t="shared" si="411"/>
        <v>0</v>
      </c>
      <c r="Q922" s="42">
        <f t="shared" si="412"/>
        <v>0</v>
      </c>
      <c r="R922" s="115"/>
    </row>
    <row r="923" spans="1:18" s="17" customFormat="1" x14ac:dyDescent="0.25">
      <c r="A923" s="114">
        <f>IF(F923&lt;&gt;"",1+MAX($A$7:A922),"")</f>
        <v>712</v>
      </c>
      <c r="B923" s="10" t="s">
        <v>838</v>
      </c>
      <c r="C923" s="5"/>
      <c r="D923" s="5"/>
      <c r="E923" s="25" t="s">
        <v>842</v>
      </c>
      <c r="F923" s="11">
        <v>147</v>
      </c>
      <c r="G923" s="17">
        <f>50+97</f>
        <v>147</v>
      </c>
      <c r="H923" s="68" t="s">
        <v>40</v>
      </c>
      <c r="I923" s="69">
        <v>0</v>
      </c>
      <c r="J923" s="8">
        <f t="shared" si="408"/>
        <v>147</v>
      </c>
      <c r="K923" s="41"/>
      <c r="L923" s="41">
        <f t="shared" si="409"/>
        <v>0</v>
      </c>
      <c r="M923" s="41"/>
      <c r="N923" s="41">
        <f t="shared" si="410"/>
        <v>0</v>
      </c>
      <c r="O923" s="41"/>
      <c r="P923" s="41">
        <f t="shared" si="411"/>
        <v>0</v>
      </c>
      <c r="Q923" s="42">
        <f t="shared" si="412"/>
        <v>0</v>
      </c>
      <c r="R923" s="115"/>
    </row>
    <row r="924" spans="1:18" s="17" customFormat="1" x14ac:dyDescent="0.25">
      <c r="A924" s="114">
        <f>IF(F924&lt;&gt;"",1+MAX($A$7:A923),"")</f>
        <v>713</v>
      </c>
      <c r="B924" s="10" t="s">
        <v>838</v>
      </c>
      <c r="C924" s="5"/>
      <c r="D924" s="5"/>
      <c r="E924" s="25" t="s">
        <v>843</v>
      </c>
      <c r="F924" s="11">
        <v>252</v>
      </c>
      <c r="G924" s="17">
        <f>77+128+47</f>
        <v>252</v>
      </c>
      <c r="H924" s="68" t="s">
        <v>40</v>
      </c>
      <c r="I924" s="69">
        <v>0</v>
      </c>
      <c r="J924" s="8">
        <f t="shared" ref="J924:J925" si="413">F924*(1+I924)</f>
        <v>252</v>
      </c>
      <c r="K924" s="41"/>
      <c r="L924" s="41">
        <f t="shared" ref="L924:L925" si="414">K924*J924</f>
        <v>0</v>
      </c>
      <c r="M924" s="41"/>
      <c r="N924" s="41">
        <f t="shared" ref="N924:N925" si="415">M924*J924</f>
        <v>0</v>
      </c>
      <c r="O924" s="41"/>
      <c r="P924" s="41">
        <f t="shared" ref="P924" si="416">O924*J924</f>
        <v>0</v>
      </c>
      <c r="Q924" s="42">
        <f t="shared" ref="Q924:Q925" si="417">(K924+M924+O924)*J924</f>
        <v>0</v>
      </c>
      <c r="R924" s="115"/>
    </row>
    <row r="925" spans="1:18" s="17" customFormat="1" x14ac:dyDescent="0.25">
      <c r="A925" s="114">
        <f>IF(F925&lt;&gt;"",1+MAX($A$7:A924),"")</f>
        <v>714</v>
      </c>
      <c r="B925" s="10" t="s">
        <v>838</v>
      </c>
      <c r="C925" s="5"/>
      <c r="D925" s="5"/>
      <c r="E925" s="25" t="s">
        <v>844</v>
      </c>
      <c r="F925" s="11">
        <v>30</v>
      </c>
      <c r="H925" s="68" t="s">
        <v>40</v>
      </c>
      <c r="I925" s="69">
        <v>0</v>
      </c>
      <c r="J925" s="8">
        <f t="shared" si="413"/>
        <v>30</v>
      </c>
      <c r="K925" s="41"/>
      <c r="L925" s="41">
        <f t="shared" si="414"/>
        <v>0</v>
      </c>
      <c r="M925" s="41"/>
      <c r="N925" s="41">
        <f t="shared" si="415"/>
        <v>0</v>
      </c>
      <c r="O925" s="41"/>
      <c r="P925" s="41">
        <f>O925*J925</f>
        <v>0</v>
      </c>
      <c r="Q925" s="42">
        <f t="shared" si="417"/>
        <v>0</v>
      </c>
      <c r="R925" s="115"/>
    </row>
    <row r="926" spans="1:18" s="17" customFormat="1" x14ac:dyDescent="0.25">
      <c r="A926" s="114">
        <f>IF(F926&lt;&gt;"",1+MAX($A$7:A925),"")</f>
        <v>715</v>
      </c>
      <c r="B926" s="10" t="s">
        <v>838</v>
      </c>
      <c r="C926" s="5" t="s">
        <v>846</v>
      </c>
      <c r="D926" s="5"/>
      <c r="E926" s="25" t="s">
        <v>845</v>
      </c>
      <c r="F926" s="11">
        <v>2</v>
      </c>
      <c r="H926" s="68" t="s">
        <v>35</v>
      </c>
      <c r="I926" s="69">
        <v>0</v>
      </c>
      <c r="J926" s="8">
        <f t="shared" si="408"/>
        <v>2</v>
      </c>
      <c r="K926" s="41"/>
      <c r="L926" s="41">
        <f t="shared" si="409"/>
        <v>0</v>
      </c>
      <c r="M926" s="41"/>
      <c r="N926" s="41">
        <f t="shared" si="410"/>
        <v>0</v>
      </c>
      <c r="O926" s="41"/>
      <c r="P926" s="41">
        <f t="shared" si="411"/>
        <v>0</v>
      </c>
      <c r="Q926" s="42">
        <f t="shared" si="412"/>
        <v>0</v>
      </c>
      <c r="R926" s="115"/>
    </row>
    <row r="927" spans="1:18" s="17" customFormat="1" x14ac:dyDescent="0.25">
      <c r="A927" s="114">
        <f>IF(F927&lt;&gt;"",1+MAX($A$7:A926),"")</f>
        <v>716</v>
      </c>
      <c r="B927" s="10" t="s">
        <v>838</v>
      </c>
      <c r="C927" s="5" t="s">
        <v>846</v>
      </c>
      <c r="D927" s="5"/>
      <c r="E927" s="25" t="s">
        <v>847</v>
      </c>
      <c r="F927" s="11">
        <v>2</v>
      </c>
      <c r="H927" s="68" t="s">
        <v>35</v>
      </c>
      <c r="I927" s="69">
        <v>0</v>
      </c>
      <c r="J927" s="8">
        <f t="shared" si="408"/>
        <v>2</v>
      </c>
      <c r="K927" s="41"/>
      <c r="L927" s="41">
        <f t="shared" si="409"/>
        <v>0</v>
      </c>
      <c r="M927" s="41"/>
      <c r="N927" s="41">
        <f t="shared" si="410"/>
        <v>0</v>
      </c>
      <c r="O927" s="41"/>
      <c r="P927" s="41">
        <f t="shared" si="411"/>
        <v>0</v>
      </c>
      <c r="Q927" s="42">
        <f t="shared" si="412"/>
        <v>0</v>
      </c>
      <c r="R927" s="115"/>
    </row>
    <row r="928" spans="1:18" s="17" customFormat="1" x14ac:dyDescent="0.25">
      <c r="A928" s="114">
        <f>IF(F928&lt;&gt;"",1+MAX($A$7:A927),"")</f>
        <v>717</v>
      </c>
      <c r="B928" s="10" t="s">
        <v>838</v>
      </c>
      <c r="C928" s="5" t="s">
        <v>846</v>
      </c>
      <c r="D928" s="5"/>
      <c r="E928" s="25" t="s">
        <v>848</v>
      </c>
      <c r="F928" s="11">
        <v>2</v>
      </c>
      <c r="H928" s="68" t="s">
        <v>35</v>
      </c>
      <c r="I928" s="69">
        <v>0</v>
      </c>
      <c r="J928" s="8">
        <f t="shared" si="408"/>
        <v>2</v>
      </c>
      <c r="K928" s="41"/>
      <c r="L928" s="41">
        <f t="shared" si="409"/>
        <v>0</v>
      </c>
      <c r="M928" s="41"/>
      <c r="N928" s="41">
        <f t="shared" si="410"/>
        <v>0</v>
      </c>
      <c r="O928" s="41"/>
      <c r="P928" s="41">
        <f t="shared" si="411"/>
        <v>0</v>
      </c>
      <c r="Q928" s="42">
        <f t="shared" si="412"/>
        <v>0</v>
      </c>
      <c r="R928" s="115"/>
    </row>
    <row r="929" spans="1:33" s="17" customFormat="1" x14ac:dyDescent="0.25">
      <c r="A929" s="114">
        <f>IF(F929&lt;&gt;"",1+MAX($A$7:A928),"")</f>
        <v>718</v>
      </c>
      <c r="B929" s="10" t="s">
        <v>838</v>
      </c>
      <c r="C929" s="5" t="s">
        <v>850</v>
      </c>
      <c r="D929" s="5"/>
      <c r="E929" s="25" t="s">
        <v>849</v>
      </c>
      <c r="F929" s="11">
        <v>298</v>
      </c>
      <c r="H929" s="68" t="s">
        <v>41</v>
      </c>
      <c r="I929" s="69">
        <v>0</v>
      </c>
      <c r="J929" s="8">
        <f t="shared" si="408"/>
        <v>298</v>
      </c>
      <c r="K929" s="41"/>
      <c r="L929" s="41">
        <f t="shared" si="409"/>
        <v>0</v>
      </c>
      <c r="M929" s="41"/>
      <c r="N929" s="41">
        <f t="shared" si="410"/>
        <v>0</v>
      </c>
      <c r="O929" s="41"/>
      <c r="P929" s="41">
        <f>O929*J929</f>
        <v>0</v>
      </c>
      <c r="Q929" s="42">
        <f t="shared" si="412"/>
        <v>0</v>
      </c>
      <c r="R929" s="115"/>
    </row>
    <row r="930" spans="1:33" s="17" customFormat="1" ht="45.6" x14ac:dyDescent="0.25">
      <c r="A930" s="114">
        <f>IF(F930&lt;&gt;"",1+MAX($A$7:A929),"")</f>
        <v>719</v>
      </c>
      <c r="B930" s="10" t="s">
        <v>838</v>
      </c>
      <c r="C930" s="5" t="s">
        <v>851</v>
      </c>
      <c r="D930" s="5"/>
      <c r="E930" s="25" t="s">
        <v>852</v>
      </c>
      <c r="F930" s="11">
        <v>1</v>
      </c>
      <c r="H930" s="68" t="s">
        <v>35</v>
      </c>
      <c r="I930" s="69">
        <v>0</v>
      </c>
      <c r="J930" s="8">
        <f t="shared" si="408"/>
        <v>1</v>
      </c>
      <c r="K930" s="41"/>
      <c r="L930" s="41">
        <f t="shared" si="409"/>
        <v>0</v>
      </c>
      <c r="M930" s="41"/>
      <c r="N930" s="41">
        <f t="shared" si="410"/>
        <v>0</v>
      </c>
      <c r="O930" s="41"/>
      <c r="P930" s="41">
        <f>O930*J930</f>
        <v>0</v>
      </c>
      <c r="Q930" s="42">
        <f t="shared" si="412"/>
        <v>0</v>
      </c>
      <c r="R930" s="115"/>
    </row>
    <row r="931" spans="1:33" s="17" customFormat="1" x14ac:dyDescent="0.25">
      <c r="A931" s="114">
        <f>IF(F931&lt;&gt;"",1+MAX($A$7:A930),"")</f>
        <v>720</v>
      </c>
      <c r="B931" s="10" t="s">
        <v>838</v>
      </c>
      <c r="C931" s="5" t="s">
        <v>856</v>
      </c>
      <c r="D931" s="5"/>
      <c r="E931" s="25" t="s">
        <v>855</v>
      </c>
      <c r="F931" s="11">
        <v>4</v>
      </c>
      <c r="H931" s="68" t="s">
        <v>35</v>
      </c>
      <c r="I931" s="69">
        <v>0</v>
      </c>
      <c r="J931" s="8">
        <f t="shared" ref="J931:J934" si="418">F931*(1+I931)</f>
        <v>4</v>
      </c>
      <c r="K931" s="41"/>
      <c r="L931" s="41">
        <f t="shared" ref="L931:L934" si="419">K931*J931</f>
        <v>0</v>
      </c>
      <c r="M931" s="41"/>
      <c r="N931" s="41">
        <f t="shared" ref="N931:N934" si="420">M931*J931</f>
        <v>0</v>
      </c>
      <c r="O931" s="41"/>
      <c r="P931" s="41">
        <f t="shared" ref="P931:P932" si="421">O931*J931</f>
        <v>0</v>
      </c>
      <c r="Q931" s="42">
        <f t="shared" ref="Q931:Q934" si="422">(K931+M931+O931)*J931</f>
        <v>0</v>
      </c>
      <c r="R931" s="115"/>
    </row>
    <row r="932" spans="1:33" s="17" customFormat="1" ht="30" x14ac:dyDescent="0.25">
      <c r="A932" s="114">
        <f>IF(F932&lt;&gt;"",1+MAX($A$7:A931),"")</f>
        <v>721</v>
      </c>
      <c r="B932" s="10" t="s">
        <v>838</v>
      </c>
      <c r="C932" s="5" t="s">
        <v>857</v>
      </c>
      <c r="D932" s="5"/>
      <c r="E932" s="25" t="s">
        <v>1130</v>
      </c>
      <c r="F932" s="11">
        <v>2</v>
      </c>
      <c r="H932" s="68" t="s">
        <v>35</v>
      </c>
      <c r="I932" s="69">
        <v>0</v>
      </c>
      <c r="J932" s="8">
        <f t="shared" si="418"/>
        <v>2</v>
      </c>
      <c r="K932" s="41"/>
      <c r="L932" s="41">
        <f t="shared" si="419"/>
        <v>0</v>
      </c>
      <c r="M932" s="41"/>
      <c r="N932" s="41">
        <f t="shared" si="420"/>
        <v>0</v>
      </c>
      <c r="O932" s="41"/>
      <c r="P932" s="41">
        <f t="shared" si="421"/>
        <v>0</v>
      </c>
      <c r="Q932" s="42">
        <f t="shared" si="422"/>
        <v>0</v>
      </c>
      <c r="R932" s="115"/>
    </row>
    <row r="933" spans="1:33" s="17" customFormat="1" x14ac:dyDescent="0.25">
      <c r="A933" s="114">
        <f>IF(F933&lt;&gt;"",1+MAX($A$7:A932),"")</f>
        <v>722</v>
      </c>
      <c r="B933" s="10" t="s">
        <v>838</v>
      </c>
      <c r="C933" s="5" t="s">
        <v>859</v>
      </c>
      <c r="D933" s="5"/>
      <c r="E933" s="25" t="s">
        <v>860</v>
      </c>
      <c r="F933" s="11">
        <v>1</v>
      </c>
      <c r="H933" s="68" t="s">
        <v>35</v>
      </c>
      <c r="I933" s="69">
        <v>0</v>
      </c>
      <c r="J933" s="8">
        <f t="shared" si="418"/>
        <v>1</v>
      </c>
      <c r="K933" s="41"/>
      <c r="L933" s="41">
        <f t="shared" si="419"/>
        <v>0</v>
      </c>
      <c r="M933" s="41"/>
      <c r="N933" s="41">
        <f t="shared" si="420"/>
        <v>0</v>
      </c>
      <c r="O933" s="41"/>
      <c r="P933" s="41">
        <f>O933*J933</f>
        <v>0</v>
      </c>
      <c r="Q933" s="42">
        <f t="shared" si="422"/>
        <v>0</v>
      </c>
      <c r="R933" s="115"/>
    </row>
    <row r="934" spans="1:33" s="17" customFormat="1" x14ac:dyDescent="0.25">
      <c r="A934" s="114">
        <f>IF(F934&lt;&gt;"",1+MAX($A$7:A933),"")</f>
        <v>723</v>
      </c>
      <c r="B934" s="10" t="s">
        <v>861</v>
      </c>
      <c r="C934" s="5"/>
      <c r="D934" s="5"/>
      <c r="E934" s="25" t="s">
        <v>946</v>
      </c>
      <c r="F934" s="11">
        <v>80</v>
      </c>
      <c r="H934" s="68" t="s">
        <v>40</v>
      </c>
      <c r="I934" s="69">
        <v>0</v>
      </c>
      <c r="J934" s="8">
        <f t="shared" si="418"/>
        <v>80</v>
      </c>
      <c r="K934" s="41"/>
      <c r="L934" s="41">
        <f t="shared" si="419"/>
        <v>0</v>
      </c>
      <c r="M934" s="41"/>
      <c r="N934" s="41">
        <f t="shared" si="420"/>
        <v>0</v>
      </c>
      <c r="O934" s="41"/>
      <c r="P934" s="41">
        <f t="shared" ref="P934" si="423">O934*J934</f>
        <v>0</v>
      </c>
      <c r="Q934" s="42">
        <f t="shared" si="422"/>
        <v>0</v>
      </c>
      <c r="R934" s="115"/>
    </row>
    <row r="935" spans="1:33" s="17" customFormat="1" x14ac:dyDescent="0.25">
      <c r="A935" s="114" t="str">
        <f>IF(F935&lt;&gt;"",1+MAX($A$7:A934),"")</f>
        <v/>
      </c>
      <c r="B935" s="10"/>
      <c r="C935" s="5"/>
      <c r="D935" s="5" t="s">
        <v>181</v>
      </c>
      <c r="E935" s="93" t="s">
        <v>180</v>
      </c>
      <c r="F935" s="11"/>
      <c r="H935" s="68"/>
      <c r="I935" s="69"/>
      <c r="J935" s="8"/>
      <c r="K935" s="41"/>
      <c r="L935" s="41"/>
      <c r="M935" s="41"/>
      <c r="N935" s="41"/>
      <c r="O935" s="41"/>
      <c r="P935" s="41"/>
      <c r="Q935" s="42"/>
      <c r="R935" s="115"/>
    </row>
    <row r="936" spans="1:33" s="17" customFormat="1" x14ac:dyDescent="0.25">
      <c r="A936" s="114">
        <f>IF(F936&lt;&gt;"",1+MAX($A$7:A935),"")</f>
        <v>724</v>
      </c>
      <c r="B936" s="232" t="s">
        <v>381</v>
      </c>
      <c r="C936" s="136"/>
      <c r="D936" s="89"/>
      <c r="E936" s="98" t="s">
        <v>312</v>
      </c>
      <c r="F936" s="11">
        <v>482</v>
      </c>
      <c r="H936" s="68" t="s">
        <v>40</v>
      </c>
      <c r="I936" s="69">
        <v>0</v>
      </c>
      <c r="J936" s="70">
        <f t="shared" ref="J936" si="424">F936*(1+I936)</f>
        <v>482</v>
      </c>
      <c r="K936" s="71"/>
      <c r="L936" s="71">
        <f t="shared" ref="L936" si="425">K936*J936</f>
        <v>0</v>
      </c>
      <c r="M936" s="71"/>
      <c r="N936" s="41">
        <f t="shared" ref="N936" si="426">M936*J936</f>
        <v>0</v>
      </c>
      <c r="O936" s="71"/>
      <c r="P936" s="71">
        <f t="shared" ref="P936" si="427">O936*J936</f>
        <v>0</v>
      </c>
      <c r="Q936" s="72">
        <f t="shared" ref="Q936" si="428">(K936+O936)*J936</f>
        <v>0</v>
      </c>
      <c r="R936" s="73"/>
      <c r="S936" s="65"/>
      <c r="T936" s="65"/>
      <c r="U936" s="65"/>
      <c r="V936" s="65"/>
      <c r="W936" s="65"/>
      <c r="X936" s="65"/>
      <c r="Y936" s="65"/>
      <c r="Z936" s="65"/>
      <c r="AA936" s="65"/>
      <c r="AB936" s="65"/>
      <c r="AC936" s="65"/>
      <c r="AD936" s="65"/>
      <c r="AE936" s="65"/>
      <c r="AF936" s="65"/>
      <c r="AG936" s="65"/>
    </row>
    <row r="937" spans="1:33" s="17" customFormat="1" x14ac:dyDescent="0.25">
      <c r="A937" s="114">
        <f>IF(F937&lt;&gt;"",1+MAX($A$7:A936),"")</f>
        <v>725</v>
      </c>
      <c r="B937" s="233"/>
      <c r="C937" s="136"/>
      <c r="D937" s="89"/>
      <c r="E937" s="98" t="s">
        <v>313</v>
      </c>
      <c r="F937" s="11">
        <v>405</v>
      </c>
      <c r="H937" s="68" t="s">
        <v>40</v>
      </c>
      <c r="I937" s="69">
        <v>0</v>
      </c>
      <c r="J937" s="70">
        <f t="shared" ref="J937:J953" si="429">F937*(1+I937)</f>
        <v>405</v>
      </c>
      <c r="K937" s="71"/>
      <c r="L937" s="71">
        <f t="shared" ref="L937:L953" si="430">K937*J937</f>
        <v>0</v>
      </c>
      <c r="M937" s="71"/>
      <c r="N937" s="41">
        <f t="shared" ref="N937:N953" si="431">M937*J937</f>
        <v>0</v>
      </c>
      <c r="O937" s="71"/>
      <c r="P937" s="71">
        <f t="shared" ref="P937:P953" si="432">O937*J937</f>
        <v>0</v>
      </c>
      <c r="Q937" s="72">
        <f t="shared" ref="Q937:Q953" si="433">(K937+O937)*J937</f>
        <v>0</v>
      </c>
      <c r="R937" s="73"/>
      <c r="S937" s="65"/>
      <c r="T937" s="65"/>
      <c r="U937" s="65"/>
      <c r="V937" s="65"/>
      <c r="W937" s="65"/>
      <c r="X937" s="65"/>
      <c r="Y937" s="65"/>
      <c r="Z937" s="65"/>
      <c r="AA937" s="65"/>
      <c r="AB937" s="65"/>
      <c r="AC937" s="65"/>
      <c r="AD937" s="65"/>
      <c r="AE937" s="65"/>
      <c r="AF937" s="65"/>
      <c r="AG937" s="65"/>
    </row>
    <row r="938" spans="1:33" s="17" customFormat="1" x14ac:dyDescent="0.25">
      <c r="A938" s="114">
        <f>IF(F938&lt;&gt;"",1+MAX($A$7:A937),"")</f>
        <v>726</v>
      </c>
      <c r="B938" s="233"/>
      <c r="C938" s="136"/>
      <c r="D938" s="89"/>
      <c r="E938" s="98" t="s">
        <v>314</v>
      </c>
      <c r="F938" s="11">
        <v>866</v>
      </c>
      <c r="H938" s="68" t="s">
        <v>40</v>
      </c>
      <c r="I938" s="69">
        <v>0</v>
      </c>
      <c r="J938" s="70">
        <f t="shared" si="429"/>
        <v>866</v>
      </c>
      <c r="K938" s="71"/>
      <c r="L938" s="71">
        <f t="shared" si="430"/>
        <v>0</v>
      </c>
      <c r="M938" s="71"/>
      <c r="N938" s="41">
        <f t="shared" si="431"/>
        <v>0</v>
      </c>
      <c r="O938" s="71"/>
      <c r="P938" s="71">
        <f t="shared" si="432"/>
        <v>0</v>
      </c>
      <c r="Q938" s="72">
        <f t="shared" si="433"/>
        <v>0</v>
      </c>
      <c r="R938" s="73"/>
      <c r="S938" s="65"/>
      <c r="T938" s="65"/>
      <c r="U938" s="65"/>
      <c r="V938" s="65"/>
      <c r="W938" s="65"/>
      <c r="X938" s="65"/>
      <c r="Y938" s="65"/>
      <c r="Z938" s="65"/>
      <c r="AA938" s="65"/>
      <c r="AB938" s="65"/>
      <c r="AC938" s="65"/>
      <c r="AD938" s="65"/>
      <c r="AE938" s="65"/>
      <c r="AF938" s="65"/>
      <c r="AG938" s="65"/>
    </row>
    <row r="939" spans="1:33" s="17" customFormat="1" x14ac:dyDescent="0.25">
      <c r="A939" s="114">
        <f>IF(F939&lt;&gt;"",1+MAX($A$7:A938),"")</f>
        <v>727</v>
      </c>
      <c r="B939" s="233"/>
      <c r="C939" s="67"/>
      <c r="D939" s="67"/>
      <c r="E939" s="98" t="s">
        <v>315</v>
      </c>
      <c r="F939" s="11">
        <v>866</v>
      </c>
      <c r="H939" s="68" t="s">
        <v>40</v>
      </c>
      <c r="I939" s="69">
        <v>0</v>
      </c>
      <c r="J939" s="70">
        <f t="shared" si="429"/>
        <v>866</v>
      </c>
      <c r="K939" s="71"/>
      <c r="L939" s="71">
        <f t="shared" si="430"/>
        <v>0</v>
      </c>
      <c r="M939" s="71"/>
      <c r="N939" s="41">
        <f t="shared" si="431"/>
        <v>0</v>
      </c>
      <c r="O939" s="71"/>
      <c r="P939" s="71">
        <f t="shared" si="432"/>
        <v>0</v>
      </c>
      <c r="Q939" s="72">
        <f t="shared" si="433"/>
        <v>0</v>
      </c>
      <c r="R939" s="73"/>
      <c r="S939" s="65"/>
      <c r="T939" s="65"/>
      <c r="U939" s="65"/>
      <c r="V939" s="65"/>
      <c r="W939" s="65"/>
      <c r="X939" s="65"/>
      <c r="Y939" s="65"/>
      <c r="Z939" s="65"/>
      <c r="AA939" s="65"/>
      <c r="AB939" s="65"/>
      <c r="AC939" s="65"/>
      <c r="AD939" s="65"/>
      <c r="AE939" s="65"/>
      <c r="AF939" s="65"/>
      <c r="AG939" s="65"/>
    </row>
    <row r="940" spans="1:33" s="17" customFormat="1" ht="30" x14ac:dyDescent="0.25">
      <c r="A940" s="114">
        <f>IF(F940&lt;&gt;"",1+MAX($A$7:A939),"")</f>
        <v>728</v>
      </c>
      <c r="B940" s="233"/>
      <c r="C940" s="136"/>
      <c r="D940" s="89"/>
      <c r="E940" s="98" t="s">
        <v>316</v>
      </c>
      <c r="F940" s="11">
        <v>433</v>
      </c>
      <c r="H940" s="68" t="s">
        <v>40</v>
      </c>
      <c r="I940" s="69">
        <v>0</v>
      </c>
      <c r="J940" s="70">
        <f t="shared" si="429"/>
        <v>433</v>
      </c>
      <c r="K940" s="71"/>
      <c r="L940" s="71">
        <f t="shared" si="430"/>
        <v>0</v>
      </c>
      <c r="M940" s="71"/>
      <c r="N940" s="41">
        <f t="shared" si="431"/>
        <v>0</v>
      </c>
      <c r="O940" s="71"/>
      <c r="P940" s="71">
        <f t="shared" si="432"/>
        <v>0</v>
      </c>
      <c r="Q940" s="72">
        <f t="shared" si="433"/>
        <v>0</v>
      </c>
      <c r="R940" s="73"/>
      <c r="S940" s="65"/>
      <c r="T940" s="65"/>
      <c r="U940" s="65"/>
      <c r="V940" s="65"/>
      <c r="W940" s="65"/>
      <c r="X940" s="65"/>
      <c r="Y940" s="65"/>
      <c r="Z940" s="65"/>
      <c r="AA940" s="65"/>
      <c r="AB940" s="65"/>
      <c r="AC940" s="65"/>
      <c r="AD940" s="65"/>
      <c r="AE940" s="65"/>
      <c r="AF940" s="65"/>
      <c r="AG940" s="65"/>
    </row>
    <row r="941" spans="1:33" s="17" customFormat="1" ht="30" x14ac:dyDescent="0.25">
      <c r="A941" s="114">
        <f>IF(F941&lt;&gt;"",1+MAX($A$7:A940),"")</f>
        <v>729</v>
      </c>
      <c r="B941" s="233"/>
      <c r="C941" s="136"/>
      <c r="D941" s="89"/>
      <c r="E941" s="98" t="s">
        <v>317</v>
      </c>
      <c r="F941" s="11">
        <v>433</v>
      </c>
      <c r="H941" s="68" t="s">
        <v>40</v>
      </c>
      <c r="I941" s="69">
        <v>0</v>
      </c>
      <c r="J941" s="70">
        <f t="shared" si="429"/>
        <v>433</v>
      </c>
      <c r="K941" s="71"/>
      <c r="L941" s="71">
        <f t="shared" si="430"/>
        <v>0</v>
      </c>
      <c r="M941" s="71"/>
      <c r="N941" s="41">
        <f t="shared" si="431"/>
        <v>0</v>
      </c>
      <c r="O941" s="71"/>
      <c r="P941" s="71">
        <f t="shared" si="432"/>
        <v>0</v>
      </c>
      <c r="Q941" s="72">
        <f t="shared" si="433"/>
        <v>0</v>
      </c>
      <c r="R941" s="73"/>
      <c r="S941" s="65"/>
      <c r="T941" s="65"/>
      <c r="U941" s="65"/>
      <c r="V941" s="65"/>
      <c r="W941" s="65"/>
      <c r="X941" s="65"/>
      <c r="Y941" s="65"/>
      <c r="Z941" s="65"/>
      <c r="AA941" s="65"/>
      <c r="AB941" s="65"/>
      <c r="AC941" s="65"/>
      <c r="AD941" s="65"/>
      <c r="AE941" s="65"/>
      <c r="AF941" s="65"/>
      <c r="AG941" s="65"/>
    </row>
    <row r="942" spans="1:33" s="17" customFormat="1" x14ac:dyDescent="0.25">
      <c r="A942" s="114">
        <f>IF(F942&lt;&gt;"",1+MAX($A$7:A941),"")</f>
        <v>730</v>
      </c>
      <c r="B942" s="233"/>
      <c r="C942" s="136"/>
      <c r="D942" s="89"/>
      <c r="E942" s="98" t="s">
        <v>280</v>
      </c>
      <c r="F942" s="11">
        <v>111.5</v>
      </c>
      <c r="H942" s="68" t="s">
        <v>281</v>
      </c>
      <c r="I942" s="69">
        <v>0</v>
      </c>
      <c r="J942" s="70">
        <f t="shared" si="429"/>
        <v>111.5</v>
      </c>
      <c r="K942" s="71"/>
      <c r="L942" s="71">
        <f t="shared" si="430"/>
        <v>0</v>
      </c>
      <c r="M942" s="71"/>
      <c r="N942" s="41">
        <f t="shared" si="431"/>
        <v>0</v>
      </c>
      <c r="O942" s="71"/>
      <c r="P942" s="71">
        <f t="shared" si="432"/>
        <v>0</v>
      </c>
      <c r="Q942" s="72">
        <f t="shared" si="433"/>
        <v>0</v>
      </c>
      <c r="R942" s="73"/>
      <c r="S942" s="65"/>
      <c r="T942" s="65"/>
      <c r="U942" s="65"/>
      <c r="V942" s="65"/>
      <c r="W942" s="65"/>
      <c r="X942" s="65"/>
      <c r="Y942" s="65"/>
      <c r="Z942" s="65"/>
      <c r="AA942" s="65"/>
      <c r="AB942" s="65"/>
      <c r="AC942" s="65"/>
      <c r="AD942" s="65"/>
      <c r="AE942" s="65"/>
      <c r="AF942" s="65"/>
      <c r="AG942" s="65"/>
    </row>
    <row r="943" spans="1:33" s="17" customFormat="1" x14ac:dyDescent="0.25">
      <c r="A943" s="114">
        <f>IF(F943&lt;&gt;"",1+MAX($A$7:A942),"")</f>
        <v>731</v>
      </c>
      <c r="B943" s="233"/>
      <c r="C943" s="67"/>
      <c r="D943" s="67"/>
      <c r="E943" s="98" t="s">
        <v>318</v>
      </c>
      <c r="F943" s="11">
        <v>25.34</v>
      </c>
      <c r="H943" s="68" t="s">
        <v>281</v>
      </c>
      <c r="I943" s="69">
        <v>0</v>
      </c>
      <c r="J943" s="70">
        <f t="shared" si="429"/>
        <v>25.34</v>
      </c>
      <c r="K943" s="71"/>
      <c r="L943" s="71">
        <f t="shared" si="430"/>
        <v>0</v>
      </c>
      <c r="M943" s="71"/>
      <c r="N943" s="41">
        <f t="shared" si="431"/>
        <v>0</v>
      </c>
      <c r="O943" s="71"/>
      <c r="P943" s="71">
        <f t="shared" si="432"/>
        <v>0</v>
      </c>
      <c r="Q943" s="72">
        <f t="shared" si="433"/>
        <v>0</v>
      </c>
      <c r="R943" s="73"/>
      <c r="S943" s="65"/>
      <c r="T943" s="65"/>
      <c r="U943" s="65"/>
      <c r="V943" s="65"/>
      <c r="W943" s="65"/>
      <c r="X943" s="65"/>
      <c r="Y943" s="65"/>
      <c r="Z943" s="65"/>
      <c r="AA943" s="65"/>
      <c r="AB943" s="65"/>
      <c r="AC943" s="65"/>
      <c r="AD943" s="65"/>
      <c r="AE943" s="65"/>
      <c r="AF943" s="65"/>
      <c r="AG943" s="65"/>
    </row>
    <row r="944" spans="1:33" s="17" customFormat="1" x14ac:dyDescent="0.25">
      <c r="A944" s="114">
        <f>IF(F944&lt;&gt;"",1+MAX($A$7:A943),"")</f>
        <v>732</v>
      </c>
      <c r="B944" s="233"/>
      <c r="C944" s="136"/>
      <c r="D944" s="89"/>
      <c r="E944" s="98" t="s">
        <v>283</v>
      </c>
      <c r="F944" s="11">
        <v>76</v>
      </c>
      <c r="H944" s="68" t="s">
        <v>281</v>
      </c>
      <c r="I944" s="69">
        <v>0</v>
      </c>
      <c r="J944" s="70">
        <f t="shared" si="429"/>
        <v>76</v>
      </c>
      <c r="K944" s="71"/>
      <c r="L944" s="71">
        <f t="shared" si="430"/>
        <v>0</v>
      </c>
      <c r="M944" s="71"/>
      <c r="N944" s="41">
        <f t="shared" si="431"/>
        <v>0</v>
      </c>
      <c r="O944" s="71"/>
      <c r="P944" s="71">
        <f t="shared" si="432"/>
        <v>0</v>
      </c>
      <c r="Q944" s="72">
        <f t="shared" si="433"/>
        <v>0</v>
      </c>
      <c r="R944" s="73"/>
      <c r="S944" s="65"/>
      <c r="T944" s="65"/>
      <c r="U944" s="65"/>
      <c r="V944" s="65"/>
      <c r="W944" s="65"/>
      <c r="X944" s="65"/>
      <c r="Y944" s="65"/>
      <c r="Z944" s="65"/>
      <c r="AA944" s="65"/>
      <c r="AB944" s="65"/>
      <c r="AC944" s="65"/>
      <c r="AD944" s="65"/>
      <c r="AE944" s="65"/>
      <c r="AF944" s="65"/>
      <c r="AG944" s="65"/>
    </row>
    <row r="945" spans="1:33" s="17" customFormat="1" x14ac:dyDescent="0.25">
      <c r="A945" s="114">
        <f>IF(F945&lt;&gt;"",1+MAX($A$7:A944),"")</f>
        <v>733</v>
      </c>
      <c r="B945" s="233"/>
      <c r="C945" s="136"/>
      <c r="D945" s="89"/>
      <c r="E945" s="98" t="s">
        <v>319</v>
      </c>
      <c r="F945" s="11">
        <v>14</v>
      </c>
      <c r="H945" s="68" t="s">
        <v>35</v>
      </c>
      <c r="I945" s="69">
        <v>0</v>
      </c>
      <c r="J945" s="70">
        <f t="shared" si="429"/>
        <v>14</v>
      </c>
      <c r="K945" s="71"/>
      <c r="L945" s="71">
        <f t="shared" si="430"/>
        <v>0</v>
      </c>
      <c r="M945" s="71"/>
      <c r="N945" s="41">
        <f t="shared" si="431"/>
        <v>0</v>
      </c>
      <c r="O945" s="71"/>
      <c r="P945" s="71">
        <f t="shared" si="432"/>
        <v>0</v>
      </c>
      <c r="Q945" s="72">
        <f t="shared" si="433"/>
        <v>0</v>
      </c>
      <c r="R945" s="73"/>
      <c r="S945" s="65"/>
      <c r="T945" s="65"/>
      <c r="U945" s="65"/>
      <c r="V945" s="65"/>
      <c r="W945" s="65"/>
      <c r="X945" s="65"/>
      <c r="Y945" s="65"/>
      <c r="Z945" s="65"/>
      <c r="AA945" s="65"/>
      <c r="AB945" s="65"/>
      <c r="AC945" s="65"/>
      <c r="AD945" s="65"/>
      <c r="AE945" s="65"/>
      <c r="AF945" s="65"/>
      <c r="AG945" s="65"/>
    </row>
    <row r="946" spans="1:33" s="17" customFormat="1" x14ac:dyDescent="0.25">
      <c r="A946" s="114">
        <f>IF(F946&lt;&gt;"",1+MAX($A$7:A945),"")</f>
        <v>734</v>
      </c>
      <c r="B946" s="233"/>
      <c r="C946" s="136"/>
      <c r="D946" s="89"/>
      <c r="E946" s="98" t="s">
        <v>320</v>
      </c>
      <c r="F946" s="11">
        <v>1</v>
      </c>
      <c r="H946" s="68" t="s">
        <v>35</v>
      </c>
      <c r="I946" s="69">
        <v>0</v>
      </c>
      <c r="J946" s="70">
        <f t="shared" si="429"/>
        <v>1</v>
      </c>
      <c r="K946" s="71"/>
      <c r="L946" s="71">
        <f t="shared" si="430"/>
        <v>0</v>
      </c>
      <c r="M946" s="71"/>
      <c r="N946" s="41">
        <f t="shared" si="431"/>
        <v>0</v>
      </c>
      <c r="O946" s="71"/>
      <c r="P946" s="71">
        <f t="shared" si="432"/>
        <v>0</v>
      </c>
      <c r="Q946" s="72">
        <f t="shared" si="433"/>
        <v>0</v>
      </c>
      <c r="R946" s="73"/>
      <c r="S946" s="65"/>
      <c r="T946" s="65"/>
      <c r="U946" s="65"/>
      <c r="V946" s="65"/>
      <c r="W946" s="65"/>
      <c r="X946" s="65"/>
      <c r="Y946" s="65"/>
      <c r="Z946" s="65"/>
      <c r="AA946" s="65"/>
      <c r="AB946" s="65"/>
      <c r="AC946" s="65"/>
      <c r="AD946" s="65"/>
      <c r="AE946" s="65"/>
      <c r="AF946" s="65"/>
      <c r="AG946" s="65"/>
    </row>
    <row r="947" spans="1:33" s="17" customFormat="1" ht="45" x14ac:dyDescent="0.25">
      <c r="A947" s="114">
        <f>IF(F947&lt;&gt;"",1+MAX($A$7:A946),"")</f>
        <v>735</v>
      </c>
      <c r="B947" s="233"/>
      <c r="C947" s="67"/>
      <c r="D947" s="67"/>
      <c r="E947" s="98" t="s">
        <v>321</v>
      </c>
      <c r="F947" s="11">
        <v>2</v>
      </c>
      <c r="H947" s="68" t="s">
        <v>35</v>
      </c>
      <c r="I947" s="69">
        <v>0</v>
      </c>
      <c r="J947" s="70">
        <f t="shared" si="429"/>
        <v>2</v>
      </c>
      <c r="K947" s="71"/>
      <c r="L947" s="71">
        <f t="shared" si="430"/>
        <v>0</v>
      </c>
      <c r="M947" s="71"/>
      <c r="N947" s="41">
        <f t="shared" si="431"/>
        <v>0</v>
      </c>
      <c r="O947" s="71"/>
      <c r="P947" s="71">
        <f t="shared" si="432"/>
        <v>0</v>
      </c>
      <c r="Q947" s="72">
        <f t="shared" si="433"/>
        <v>0</v>
      </c>
      <c r="R947" s="73"/>
      <c r="S947" s="65"/>
      <c r="T947" s="65"/>
      <c r="U947" s="65"/>
      <c r="V947" s="65"/>
      <c r="W947" s="65"/>
      <c r="X947" s="65"/>
      <c r="Y947" s="65"/>
      <c r="Z947" s="65"/>
      <c r="AA947" s="65"/>
      <c r="AB947" s="65"/>
      <c r="AC947" s="65"/>
      <c r="AD947" s="65"/>
      <c r="AE947" s="65"/>
      <c r="AF947" s="65"/>
      <c r="AG947" s="65"/>
    </row>
    <row r="948" spans="1:33" s="17" customFormat="1" x14ac:dyDescent="0.25">
      <c r="A948" s="114">
        <f>IF(F948&lt;&gt;"",1+MAX($A$7:A947),"")</f>
        <v>736</v>
      </c>
      <c r="B948" s="233"/>
      <c r="C948" s="136"/>
      <c r="D948" s="89"/>
      <c r="E948" s="98" t="s">
        <v>322</v>
      </c>
      <c r="F948" s="11">
        <v>1</v>
      </c>
      <c r="H948" s="68" t="s">
        <v>35</v>
      </c>
      <c r="I948" s="69">
        <v>0</v>
      </c>
      <c r="J948" s="70">
        <f t="shared" si="429"/>
        <v>1</v>
      </c>
      <c r="K948" s="71"/>
      <c r="L948" s="71">
        <f t="shared" si="430"/>
        <v>0</v>
      </c>
      <c r="M948" s="71"/>
      <c r="N948" s="41">
        <f t="shared" si="431"/>
        <v>0</v>
      </c>
      <c r="O948" s="71"/>
      <c r="P948" s="71">
        <f t="shared" si="432"/>
        <v>0</v>
      </c>
      <c r="Q948" s="72">
        <f t="shared" si="433"/>
        <v>0</v>
      </c>
      <c r="R948" s="73"/>
      <c r="S948" s="65"/>
      <c r="T948" s="65"/>
      <c r="U948" s="65"/>
      <c r="V948" s="65"/>
      <c r="W948" s="65"/>
      <c r="X948" s="65"/>
      <c r="Y948" s="65"/>
      <c r="Z948" s="65"/>
      <c r="AA948" s="65"/>
      <c r="AB948" s="65"/>
      <c r="AC948" s="65"/>
      <c r="AD948" s="65"/>
      <c r="AE948" s="65"/>
      <c r="AF948" s="65"/>
      <c r="AG948" s="65"/>
    </row>
    <row r="949" spans="1:33" s="17" customFormat="1" x14ac:dyDescent="0.25">
      <c r="A949" s="114">
        <f>IF(F949&lt;&gt;"",1+MAX($A$7:A948),"")</f>
        <v>737</v>
      </c>
      <c r="B949" s="233"/>
      <c r="C949" s="136"/>
      <c r="D949" s="89"/>
      <c r="E949" s="98" t="s">
        <v>323</v>
      </c>
      <c r="F949" s="11">
        <v>1</v>
      </c>
      <c r="H949" s="68" t="s">
        <v>35</v>
      </c>
      <c r="I949" s="69">
        <v>0</v>
      </c>
      <c r="J949" s="70">
        <f t="shared" si="429"/>
        <v>1</v>
      </c>
      <c r="K949" s="71"/>
      <c r="L949" s="71">
        <f t="shared" si="430"/>
        <v>0</v>
      </c>
      <c r="M949" s="71"/>
      <c r="N949" s="41">
        <f t="shared" si="431"/>
        <v>0</v>
      </c>
      <c r="O949" s="71"/>
      <c r="P949" s="71">
        <f t="shared" si="432"/>
        <v>0</v>
      </c>
      <c r="Q949" s="72">
        <f t="shared" si="433"/>
        <v>0</v>
      </c>
      <c r="R949" s="73"/>
      <c r="S949" s="65"/>
      <c r="T949" s="65"/>
      <c r="U949" s="65"/>
      <c r="V949" s="65"/>
      <c r="W949" s="65"/>
      <c r="X949" s="65"/>
      <c r="Y949" s="65"/>
      <c r="Z949" s="65"/>
      <c r="AA949" s="65"/>
      <c r="AB949" s="65"/>
      <c r="AC949" s="65"/>
      <c r="AD949" s="65"/>
      <c r="AE949" s="65"/>
      <c r="AF949" s="65"/>
      <c r="AG949" s="65"/>
    </row>
    <row r="950" spans="1:33" s="17" customFormat="1" x14ac:dyDescent="0.25">
      <c r="A950" s="114">
        <f>IF(F950&lt;&gt;"",1+MAX($A$7:A949),"")</f>
        <v>738</v>
      </c>
      <c r="B950" s="233"/>
      <c r="C950" s="67"/>
      <c r="D950" s="67"/>
      <c r="E950" s="98" t="s">
        <v>324</v>
      </c>
      <c r="F950" s="11">
        <v>240</v>
      </c>
      <c r="H950" s="68" t="s">
        <v>40</v>
      </c>
      <c r="I950" s="69">
        <v>0</v>
      </c>
      <c r="J950" s="70">
        <f t="shared" si="429"/>
        <v>240</v>
      </c>
      <c r="K950" s="71"/>
      <c r="L950" s="71">
        <f t="shared" si="430"/>
        <v>0</v>
      </c>
      <c r="M950" s="71"/>
      <c r="N950" s="41">
        <f t="shared" si="431"/>
        <v>0</v>
      </c>
      <c r="O950" s="71"/>
      <c r="P950" s="71">
        <f t="shared" si="432"/>
        <v>0</v>
      </c>
      <c r="Q950" s="72">
        <f t="shared" si="433"/>
        <v>0</v>
      </c>
      <c r="R950" s="73"/>
      <c r="S950" s="65"/>
      <c r="T950" s="65"/>
      <c r="U950" s="65"/>
      <c r="V950" s="65"/>
      <c r="W950" s="65"/>
      <c r="X950" s="65"/>
      <c r="Y950" s="65"/>
      <c r="Z950" s="65"/>
      <c r="AA950" s="65"/>
      <c r="AB950" s="65"/>
      <c r="AC950" s="65"/>
      <c r="AD950" s="65"/>
      <c r="AE950" s="65"/>
      <c r="AF950" s="65"/>
      <c r="AG950" s="65"/>
    </row>
    <row r="951" spans="1:33" s="17" customFormat="1" x14ac:dyDescent="0.25">
      <c r="A951" s="114">
        <f>IF(F951&lt;&gt;"",1+MAX($A$7:A950),"")</f>
        <v>739</v>
      </c>
      <c r="B951" s="233"/>
      <c r="C951" s="136"/>
      <c r="D951" s="89"/>
      <c r="E951" s="98" t="s">
        <v>325</v>
      </c>
      <c r="F951" s="11">
        <v>240</v>
      </c>
      <c r="H951" s="68" t="s">
        <v>40</v>
      </c>
      <c r="I951" s="69">
        <v>0</v>
      </c>
      <c r="J951" s="70">
        <f t="shared" si="429"/>
        <v>240</v>
      </c>
      <c r="K951" s="71"/>
      <c r="L951" s="71">
        <f t="shared" si="430"/>
        <v>0</v>
      </c>
      <c r="M951" s="71"/>
      <c r="N951" s="41">
        <f t="shared" si="431"/>
        <v>0</v>
      </c>
      <c r="O951" s="71"/>
      <c r="P951" s="71">
        <f t="shared" si="432"/>
        <v>0</v>
      </c>
      <c r="Q951" s="72">
        <f t="shared" si="433"/>
        <v>0</v>
      </c>
      <c r="R951" s="73"/>
      <c r="S951" s="65"/>
      <c r="T951" s="65"/>
      <c r="U951" s="65"/>
      <c r="V951" s="65"/>
      <c r="W951" s="65"/>
      <c r="X951" s="65"/>
      <c r="Y951" s="65"/>
      <c r="Z951" s="65"/>
      <c r="AA951" s="65"/>
      <c r="AB951" s="65"/>
      <c r="AC951" s="65"/>
      <c r="AD951" s="65"/>
      <c r="AE951" s="65"/>
      <c r="AF951" s="65"/>
      <c r="AG951" s="65"/>
    </row>
    <row r="952" spans="1:33" s="17" customFormat="1" x14ac:dyDescent="0.25">
      <c r="A952" s="114">
        <f>IF(F952&lt;&gt;"",1+MAX($A$7:A951),"")</f>
        <v>740</v>
      </c>
      <c r="B952" s="233"/>
      <c r="C952" s="136"/>
      <c r="D952" s="89"/>
      <c r="E952" s="98" t="s">
        <v>326</v>
      </c>
      <c r="F952" s="11">
        <v>48</v>
      </c>
      <c r="H952" s="68" t="s">
        <v>40</v>
      </c>
      <c r="I952" s="69">
        <v>0</v>
      </c>
      <c r="J952" s="70">
        <f t="shared" si="429"/>
        <v>48</v>
      </c>
      <c r="K952" s="71"/>
      <c r="L952" s="71">
        <f t="shared" si="430"/>
        <v>0</v>
      </c>
      <c r="M952" s="71"/>
      <c r="N952" s="41">
        <f t="shared" si="431"/>
        <v>0</v>
      </c>
      <c r="O952" s="71"/>
      <c r="P952" s="71">
        <f t="shared" si="432"/>
        <v>0</v>
      </c>
      <c r="Q952" s="72">
        <f t="shared" si="433"/>
        <v>0</v>
      </c>
      <c r="R952" s="73"/>
      <c r="S952" s="65"/>
      <c r="T952" s="65"/>
      <c r="U952" s="65"/>
      <c r="V952" s="65"/>
      <c r="W952" s="65"/>
      <c r="X952" s="65"/>
      <c r="Y952" s="65"/>
      <c r="Z952" s="65"/>
      <c r="AA952" s="65"/>
      <c r="AB952" s="65"/>
      <c r="AC952" s="65"/>
      <c r="AD952" s="65"/>
      <c r="AE952" s="65"/>
      <c r="AF952" s="65"/>
      <c r="AG952" s="65"/>
    </row>
    <row r="953" spans="1:33" s="17" customFormat="1" x14ac:dyDescent="0.25">
      <c r="A953" s="114">
        <f>IF(F953&lt;&gt;"",1+MAX($A$7:A952),"")</f>
        <v>741</v>
      </c>
      <c r="B953" s="234"/>
      <c r="C953" s="136"/>
      <c r="D953" s="89"/>
      <c r="E953" s="98" t="s">
        <v>283</v>
      </c>
      <c r="F953" s="11">
        <v>13.36</v>
      </c>
      <c r="H953" s="68" t="s">
        <v>281</v>
      </c>
      <c r="I953" s="69">
        <v>0</v>
      </c>
      <c r="J953" s="70">
        <f t="shared" si="429"/>
        <v>13.36</v>
      </c>
      <c r="K953" s="71"/>
      <c r="L953" s="71">
        <f t="shared" si="430"/>
        <v>0</v>
      </c>
      <c r="M953" s="71"/>
      <c r="N953" s="41">
        <f t="shared" si="431"/>
        <v>0</v>
      </c>
      <c r="O953" s="71"/>
      <c r="P953" s="71">
        <f t="shared" si="432"/>
        <v>0</v>
      </c>
      <c r="Q953" s="72">
        <f t="shared" si="433"/>
        <v>0</v>
      </c>
      <c r="R953" s="73"/>
      <c r="S953" s="65"/>
      <c r="T953" s="65"/>
      <c r="U953" s="65"/>
      <c r="V953" s="65"/>
      <c r="W953" s="65"/>
      <c r="X953" s="65"/>
      <c r="Y953" s="65"/>
      <c r="Z953" s="65"/>
      <c r="AA953" s="65"/>
      <c r="AB953" s="65"/>
      <c r="AC953" s="65"/>
      <c r="AD953" s="65"/>
      <c r="AE953" s="65"/>
      <c r="AF953" s="65"/>
      <c r="AG953" s="65"/>
    </row>
    <row r="954" spans="1:33" s="17" customFormat="1" x14ac:dyDescent="0.25">
      <c r="A954" s="114" t="str">
        <f>IF(F954&lt;&gt;"",1+MAX($A$7:A953),"")</f>
        <v/>
      </c>
      <c r="B954" s="10"/>
      <c r="C954" s="5"/>
      <c r="D954" s="5"/>
      <c r="E954" s="25"/>
      <c r="F954" s="11"/>
      <c r="H954" s="68"/>
      <c r="I954" s="69"/>
      <c r="J954" s="8"/>
      <c r="K954" s="41"/>
      <c r="L954" s="41"/>
      <c r="M954" s="41"/>
      <c r="N954" s="41"/>
      <c r="O954" s="41"/>
      <c r="P954" s="41"/>
      <c r="Q954" s="42"/>
      <c r="R954" s="115"/>
    </row>
    <row r="955" spans="1:33" s="17" customFormat="1" x14ac:dyDescent="0.25">
      <c r="A955" s="114" t="str">
        <f>IF(F955&lt;&gt;"",1+MAX($A$7:A953),"")</f>
        <v/>
      </c>
      <c r="B955" s="10"/>
      <c r="C955" s="5"/>
      <c r="D955" s="5" t="s">
        <v>182</v>
      </c>
      <c r="E955" s="93" t="s">
        <v>183</v>
      </c>
      <c r="F955" s="11"/>
      <c r="H955" s="68"/>
      <c r="I955" s="69"/>
      <c r="J955" s="8"/>
      <c r="K955" s="41"/>
      <c r="L955" s="41"/>
      <c r="M955" s="41"/>
      <c r="N955" s="41"/>
      <c r="O955" s="41"/>
      <c r="P955" s="41"/>
      <c r="Q955" s="42"/>
      <c r="R955" s="115"/>
    </row>
    <row r="956" spans="1:33" s="17" customFormat="1" ht="45" x14ac:dyDescent="0.25">
      <c r="A956" s="114">
        <f>IF(F956&lt;&gt;"",1+MAX($A$7:A955),"")</f>
        <v>742</v>
      </c>
      <c r="B956" s="10" t="s">
        <v>276</v>
      </c>
      <c r="C956" s="136"/>
      <c r="D956" s="5"/>
      <c r="E956" s="98" t="s">
        <v>275</v>
      </c>
      <c r="F956" s="11">
        <v>219</v>
      </c>
      <c r="H956" s="68" t="s">
        <v>40</v>
      </c>
      <c r="I956" s="69">
        <v>0</v>
      </c>
      <c r="J956" s="70">
        <f t="shared" ref="J956" si="434">F956*(1+I956)</f>
        <v>219</v>
      </c>
      <c r="K956" s="71"/>
      <c r="L956" s="71">
        <f t="shared" ref="L956" si="435">K956*J956</f>
        <v>0</v>
      </c>
      <c r="M956" s="71"/>
      <c r="N956" s="41">
        <f t="shared" ref="N956" si="436">M956*J956</f>
        <v>0</v>
      </c>
      <c r="O956" s="71"/>
      <c r="P956" s="71">
        <f t="shared" ref="P956" si="437">O956*J956</f>
        <v>0</v>
      </c>
      <c r="Q956" s="72">
        <f t="shared" ref="Q956" si="438">(K956+O956)*J956</f>
        <v>0</v>
      </c>
      <c r="R956" s="73"/>
      <c r="S956" s="65"/>
      <c r="T956" s="65"/>
      <c r="U956" s="65"/>
      <c r="V956" s="65"/>
      <c r="W956" s="65"/>
      <c r="X956" s="65"/>
      <c r="Y956" s="65"/>
      <c r="Z956" s="65"/>
      <c r="AA956" s="65"/>
      <c r="AB956" s="65"/>
      <c r="AC956" s="65"/>
      <c r="AD956" s="65"/>
      <c r="AE956" s="65"/>
      <c r="AF956" s="65"/>
      <c r="AG956" s="65"/>
    </row>
    <row r="957" spans="1:33" s="17" customFormat="1" ht="30" x14ac:dyDescent="0.25">
      <c r="A957" s="114">
        <f>IF(F957&lt;&gt;"",1+MAX($A$7:A956),"")</f>
        <v>743</v>
      </c>
      <c r="B957" s="10" t="s">
        <v>276</v>
      </c>
      <c r="C957" s="137"/>
      <c r="D957" s="5"/>
      <c r="E957" s="98" t="s">
        <v>277</v>
      </c>
      <c r="F957" s="11">
        <v>201</v>
      </c>
      <c r="H957" s="68" t="s">
        <v>40</v>
      </c>
      <c r="I957" s="69">
        <v>0</v>
      </c>
      <c r="J957" s="70">
        <f t="shared" ref="J957" si="439">F957*(1+I957)</f>
        <v>201</v>
      </c>
      <c r="K957" s="71"/>
      <c r="L957" s="71">
        <f t="shared" ref="L957" si="440">K957*J957</f>
        <v>0</v>
      </c>
      <c r="M957" s="71"/>
      <c r="N957" s="41">
        <f t="shared" ref="N957" si="441">M957*J957</f>
        <v>0</v>
      </c>
      <c r="O957" s="71"/>
      <c r="P957" s="71">
        <f t="shared" ref="P957" si="442">O957*J957</f>
        <v>0</v>
      </c>
      <c r="Q957" s="72">
        <f t="shared" ref="Q957" si="443">(K957+O957)*J957</f>
        <v>0</v>
      </c>
      <c r="R957" s="73"/>
      <c r="S957" s="65"/>
      <c r="T957" s="65"/>
      <c r="U957" s="65"/>
      <c r="V957" s="65"/>
      <c r="W957" s="65"/>
      <c r="X957" s="65"/>
      <c r="Y957" s="65"/>
      <c r="Z957" s="65"/>
      <c r="AA957" s="65"/>
      <c r="AB957" s="65"/>
      <c r="AC957" s="65"/>
      <c r="AD957" s="65"/>
      <c r="AE957" s="65"/>
      <c r="AF957" s="65"/>
      <c r="AG957" s="65"/>
    </row>
    <row r="958" spans="1:33" s="17" customFormat="1" x14ac:dyDescent="0.25">
      <c r="A958" s="114">
        <f>IF(F958&lt;&gt;"",1+MAX($A$7:A957),"")</f>
        <v>744</v>
      </c>
      <c r="B958" s="10" t="s">
        <v>276</v>
      </c>
      <c r="C958" s="137" t="s">
        <v>284</v>
      </c>
      <c r="D958" s="5"/>
      <c r="E958" s="98" t="s">
        <v>278</v>
      </c>
      <c r="F958" s="11">
        <v>800</v>
      </c>
      <c r="H958" s="68" t="s">
        <v>40</v>
      </c>
      <c r="I958" s="69">
        <v>0</v>
      </c>
      <c r="J958" s="70">
        <f t="shared" ref="J958:J963" si="444">F958*(1+I958)</f>
        <v>800</v>
      </c>
      <c r="K958" s="71"/>
      <c r="L958" s="71">
        <f t="shared" ref="L958:L963" si="445">K958*J958</f>
        <v>0</v>
      </c>
      <c r="M958" s="71"/>
      <c r="N958" s="41">
        <f t="shared" ref="N958:N963" si="446">M958*J958</f>
        <v>0</v>
      </c>
      <c r="O958" s="71"/>
      <c r="P958" s="71">
        <f t="shared" ref="P958:P963" si="447">O958*J958</f>
        <v>0</v>
      </c>
      <c r="Q958" s="72">
        <f t="shared" ref="Q958:Q963" si="448">(K958+O958)*J958</f>
        <v>0</v>
      </c>
      <c r="R958" s="73"/>
      <c r="S958" s="65"/>
      <c r="T958" s="65"/>
      <c r="U958" s="65"/>
      <c r="V958" s="65"/>
      <c r="W958" s="65"/>
      <c r="X958" s="65"/>
      <c r="Y958" s="65"/>
      <c r="Z958" s="65"/>
      <c r="AA958" s="65"/>
      <c r="AB958" s="65"/>
      <c r="AC958" s="65"/>
      <c r="AD958" s="65"/>
      <c r="AE958" s="65"/>
      <c r="AF958" s="65"/>
      <c r="AG958" s="65"/>
    </row>
    <row r="959" spans="1:33" s="17" customFormat="1" x14ac:dyDescent="0.25">
      <c r="A959" s="114">
        <f>IF(F959&lt;&gt;"",1+MAX($A$7:A958),"")</f>
        <v>745</v>
      </c>
      <c r="B959" s="10" t="s">
        <v>276</v>
      </c>
      <c r="C959" s="137" t="s">
        <v>284</v>
      </c>
      <c r="D959" s="5"/>
      <c r="E959" s="98" t="s">
        <v>279</v>
      </c>
      <c r="F959" s="11">
        <v>600</v>
      </c>
      <c r="H959" s="68" t="s">
        <v>40</v>
      </c>
      <c r="I959" s="69">
        <v>0</v>
      </c>
      <c r="J959" s="70">
        <f t="shared" si="444"/>
        <v>600</v>
      </c>
      <c r="K959" s="71"/>
      <c r="L959" s="71">
        <f t="shared" si="445"/>
        <v>0</v>
      </c>
      <c r="M959" s="71"/>
      <c r="N959" s="41">
        <f t="shared" si="446"/>
        <v>0</v>
      </c>
      <c r="O959" s="71"/>
      <c r="P959" s="71">
        <f t="shared" si="447"/>
        <v>0</v>
      </c>
      <c r="Q959" s="72">
        <f t="shared" si="448"/>
        <v>0</v>
      </c>
      <c r="R959" s="73"/>
      <c r="S959" s="65"/>
      <c r="T959" s="65"/>
      <c r="U959" s="65"/>
      <c r="V959" s="65"/>
      <c r="W959" s="65"/>
      <c r="X959" s="65"/>
      <c r="Y959" s="65"/>
      <c r="Z959" s="65"/>
      <c r="AA959" s="65"/>
      <c r="AB959" s="65"/>
      <c r="AC959" s="65"/>
      <c r="AD959" s="65"/>
      <c r="AE959" s="65"/>
      <c r="AF959" s="65"/>
      <c r="AG959" s="65"/>
    </row>
    <row r="960" spans="1:33" s="17" customFormat="1" x14ac:dyDescent="0.25">
      <c r="A960" s="114">
        <f>IF(F960&lt;&gt;"",1+MAX($A$7:A959),"")</f>
        <v>746</v>
      </c>
      <c r="B960" s="10" t="s">
        <v>276</v>
      </c>
      <c r="C960" s="137" t="s">
        <v>284</v>
      </c>
      <c r="D960" s="5"/>
      <c r="E960" s="98" t="s">
        <v>1131</v>
      </c>
      <c r="F960" s="11">
        <v>400</v>
      </c>
      <c r="H960" s="68" t="s">
        <v>40</v>
      </c>
      <c r="I960" s="69">
        <v>0</v>
      </c>
      <c r="J960" s="70">
        <f t="shared" si="444"/>
        <v>400</v>
      </c>
      <c r="K960" s="71"/>
      <c r="L960" s="71">
        <f t="shared" si="445"/>
        <v>0</v>
      </c>
      <c r="M960" s="71"/>
      <c r="N960" s="41">
        <f t="shared" si="446"/>
        <v>0</v>
      </c>
      <c r="O960" s="71"/>
      <c r="P960" s="71">
        <f t="shared" si="447"/>
        <v>0</v>
      </c>
      <c r="Q960" s="72">
        <f t="shared" si="448"/>
        <v>0</v>
      </c>
      <c r="R960" s="73"/>
      <c r="S960" s="65"/>
      <c r="T960" s="65"/>
      <c r="U960" s="65"/>
      <c r="V960" s="65"/>
      <c r="W960" s="65"/>
      <c r="X960" s="65"/>
      <c r="Y960" s="65"/>
      <c r="Z960" s="65"/>
      <c r="AA960" s="65"/>
      <c r="AB960" s="65"/>
      <c r="AC960" s="65"/>
      <c r="AD960" s="65"/>
      <c r="AE960" s="65"/>
      <c r="AF960" s="65"/>
      <c r="AG960" s="65"/>
    </row>
    <row r="961" spans="1:33" s="17" customFormat="1" x14ac:dyDescent="0.25">
      <c r="A961" s="114">
        <f>IF(F961&lt;&gt;"",1+MAX($A$7:A960),"")</f>
        <v>747</v>
      </c>
      <c r="B961" s="10" t="s">
        <v>276</v>
      </c>
      <c r="C961" s="137" t="s">
        <v>284</v>
      </c>
      <c r="D961" s="5"/>
      <c r="E961" s="98" t="s">
        <v>280</v>
      </c>
      <c r="F961" s="11">
        <v>51.14</v>
      </c>
      <c r="H961" s="68" t="s">
        <v>281</v>
      </c>
      <c r="I961" s="69">
        <v>0</v>
      </c>
      <c r="J961" s="70">
        <f t="shared" si="444"/>
        <v>51.14</v>
      </c>
      <c r="K961" s="71"/>
      <c r="L961" s="71">
        <f t="shared" si="445"/>
        <v>0</v>
      </c>
      <c r="M961" s="71"/>
      <c r="N961" s="41">
        <f t="shared" si="446"/>
        <v>0</v>
      </c>
      <c r="O961" s="71"/>
      <c r="P961" s="71">
        <f t="shared" si="447"/>
        <v>0</v>
      </c>
      <c r="Q961" s="72">
        <f t="shared" si="448"/>
        <v>0</v>
      </c>
      <c r="R961" s="73"/>
      <c r="S961" s="65"/>
      <c r="T961" s="65"/>
      <c r="U961" s="65"/>
      <c r="V961" s="65"/>
      <c r="W961" s="65"/>
      <c r="X961" s="65"/>
      <c r="Y961" s="65"/>
      <c r="Z961" s="65"/>
      <c r="AA961" s="65"/>
      <c r="AB961" s="65"/>
      <c r="AC961" s="65"/>
      <c r="AD961" s="65"/>
      <c r="AE961" s="65"/>
      <c r="AF961" s="65"/>
      <c r="AG961" s="65"/>
    </row>
    <row r="962" spans="1:33" s="17" customFormat="1" x14ac:dyDescent="0.25">
      <c r="A962" s="114">
        <f>IF(F962&lt;&gt;"",1+MAX($A$7:A961),"")</f>
        <v>748</v>
      </c>
      <c r="B962" s="10" t="s">
        <v>276</v>
      </c>
      <c r="C962" s="137" t="s">
        <v>284</v>
      </c>
      <c r="D962" s="5"/>
      <c r="E962" s="98" t="s">
        <v>282</v>
      </c>
      <c r="F962" s="11">
        <v>14.94</v>
      </c>
      <c r="H962" s="68" t="s">
        <v>281</v>
      </c>
      <c r="I962" s="69">
        <v>0</v>
      </c>
      <c r="J962" s="70">
        <f t="shared" si="444"/>
        <v>14.94</v>
      </c>
      <c r="K962" s="71"/>
      <c r="L962" s="71">
        <f t="shared" si="445"/>
        <v>0</v>
      </c>
      <c r="M962" s="71"/>
      <c r="N962" s="41">
        <f t="shared" si="446"/>
        <v>0</v>
      </c>
      <c r="O962" s="71"/>
      <c r="P962" s="71">
        <f t="shared" si="447"/>
        <v>0</v>
      </c>
      <c r="Q962" s="72">
        <f t="shared" si="448"/>
        <v>0</v>
      </c>
      <c r="R962" s="73"/>
      <c r="S962" s="65"/>
      <c r="T962" s="65"/>
      <c r="U962" s="65"/>
      <c r="V962" s="65"/>
      <c r="W962" s="65"/>
      <c r="X962" s="65"/>
      <c r="Y962" s="65"/>
      <c r="Z962" s="65"/>
      <c r="AA962" s="65"/>
      <c r="AB962" s="65"/>
      <c r="AC962" s="65"/>
      <c r="AD962" s="65"/>
      <c r="AE962" s="65"/>
      <c r="AF962" s="65"/>
      <c r="AG962" s="65"/>
    </row>
    <row r="963" spans="1:33" s="17" customFormat="1" x14ac:dyDescent="0.25">
      <c r="A963" s="114">
        <f>IF(F963&lt;&gt;"",1+MAX($A$7:A962),"")</f>
        <v>749</v>
      </c>
      <c r="B963" s="10" t="s">
        <v>276</v>
      </c>
      <c r="C963" s="137" t="s">
        <v>284</v>
      </c>
      <c r="D963" s="5"/>
      <c r="E963" s="98" t="s">
        <v>283</v>
      </c>
      <c r="F963" s="11">
        <v>31.56</v>
      </c>
      <c r="H963" s="68" t="s">
        <v>281</v>
      </c>
      <c r="I963" s="69">
        <v>0</v>
      </c>
      <c r="J963" s="70">
        <f t="shared" si="444"/>
        <v>31.56</v>
      </c>
      <c r="K963" s="71"/>
      <c r="L963" s="71">
        <f t="shared" si="445"/>
        <v>0</v>
      </c>
      <c r="M963" s="71"/>
      <c r="N963" s="41">
        <f t="shared" si="446"/>
        <v>0</v>
      </c>
      <c r="O963" s="71"/>
      <c r="P963" s="71">
        <f t="shared" si="447"/>
        <v>0</v>
      </c>
      <c r="Q963" s="72">
        <f t="shared" si="448"/>
        <v>0</v>
      </c>
      <c r="R963" s="73"/>
      <c r="S963" s="65"/>
      <c r="T963" s="65"/>
      <c r="U963" s="65"/>
      <c r="V963" s="65"/>
      <c r="W963" s="65"/>
      <c r="X963" s="65"/>
      <c r="Y963" s="65"/>
      <c r="Z963" s="65"/>
      <c r="AA963" s="65"/>
      <c r="AB963" s="65"/>
      <c r="AC963" s="65"/>
      <c r="AD963" s="65"/>
      <c r="AE963" s="65"/>
      <c r="AF963" s="65"/>
      <c r="AG963" s="65"/>
    </row>
    <row r="964" spans="1:33" s="17" customFormat="1" x14ac:dyDescent="0.25">
      <c r="A964" s="114" t="str">
        <f>IF(F964&lt;&gt;"",1+MAX($A$7:A963),"")</f>
        <v/>
      </c>
      <c r="B964" s="66"/>
      <c r="C964" s="5"/>
      <c r="D964" s="5"/>
      <c r="E964" s="98"/>
      <c r="F964" s="68"/>
      <c r="H964" s="68"/>
      <c r="I964" s="69"/>
      <c r="J964" s="70"/>
      <c r="K964" s="71"/>
      <c r="L964" s="71"/>
      <c r="M964" s="71"/>
      <c r="N964" s="41"/>
      <c r="O964" s="71"/>
      <c r="P964" s="71"/>
      <c r="Q964" s="72"/>
      <c r="R964" s="73"/>
    </row>
    <row r="965" spans="1:33" s="200" customFormat="1" ht="34.799999999999997" x14ac:dyDescent="0.25">
      <c r="A965" s="199" t="str">
        <f>IF(F965&lt;&gt;"",1+MAX($A$7:A935),"")</f>
        <v/>
      </c>
      <c r="B965" s="199"/>
      <c r="C965" s="199"/>
      <c r="D965" s="199" t="s">
        <v>184</v>
      </c>
      <c r="E965" s="199" t="s">
        <v>1121</v>
      </c>
      <c r="F965" s="199"/>
      <c r="H965" s="199"/>
      <c r="I965" s="199"/>
      <c r="J965" s="199"/>
      <c r="K965" s="199"/>
      <c r="L965" s="199"/>
      <c r="M965" s="199"/>
      <c r="N965" s="199"/>
      <c r="O965" s="199"/>
      <c r="P965" s="199"/>
      <c r="Q965" s="199"/>
      <c r="R965" s="201">
        <f>SUM(Q966:Q968)</f>
        <v>30000</v>
      </c>
    </row>
    <row r="966" spans="1:33" s="17" customFormat="1" x14ac:dyDescent="0.25">
      <c r="A966" s="114" t="str">
        <f>IF(F966&lt;&gt;"",1+MAX($A$7:A965),"")</f>
        <v/>
      </c>
      <c r="B966" s="10"/>
      <c r="C966" s="5"/>
      <c r="D966" s="5"/>
      <c r="E966" s="4"/>
      <c r="F966" s="11"/>
      <c r="H966" s="68"/>
      <c r="I966" s="7"/>
      <c r="J966" s="8"/>
      <c r="K966" s="41"/>
      <c r="L966" s="41"/>
      <c r="M966" s="41"/>
      <c r="N966" s="41"/>
      <c r="O966" s="41"/>
      <c r="P966" s="41"/>
      <c r="Q966" s="42"/>
      <c r="R966" s="115"/>
    </row>
    <row r="967" spans="1:33" s="17" customFormat="1" x14ac:dyDescent="0.25">
      <c r="A967" s="114">
        <f>IF(F967&lt;&gt;"",1+MAX($A$7:A966),"")</f>
        <v>750</v>
      </c>
      <c r="B967" s="66"/>
      <c r="C967" s="136"/>
      <c r="D967" s="89"/>
      <c r="E967" s="4" t="s">
        <v>1121</v>
      </c>
      <c r="F967" s="68">
        <v>1</v>
      </c>
      <c r="G967" s="65"/>
      <c r="H967" s="68" t="s">
        <v>34</v>
      </c>
      <c r="I967" s="69">
        <v>0</v>
      </c>
      <c r="J967" s="70">
        <f t="shared" ref="J967" si="449">F967*(1+I967)</f>
        <v>1</v>
      </c>
      <c r="K967" s="71"/>
      <c r="L967" s="71">
        <v>30000</v>
      </c>
      <c r="M967" s="71"/>
      <c r="N967" s="41">
        <v>30000</v>
      </c>
      <c r="O967" s="71"/>
      <c r="P967" s="71">
        <v>30000</v>
      </c>
      <c r="Q967" s="72">
        <v>30000</v>
      </c>
      <c r="R967" s="73"/>
      <c r="S967" s="65"/>
      <c r="T967" s="65"/>
      <c r="U967" s="65"/>
      <c r="V967" s="65"/>
      <c r="W967" s="65"/>
      <c r="X967" s="65"/>
      <c r="Y967" s="65"/>
      <c r="Z967" s="65"/>
      <c r="AA967" s="65"/>
      <c r="AB967" s="65"/>
      <c r="AC967" s="65"/>
      <c r="AD967" s="65"/>
      <c r="AE967" s="65"/>
      <c r="AF967" s="65"/>
      <c r="AG967" s="65"/>
    </row>
    <row r="968" spans="1:33" s="17" customFormat="1" x14ac:dyDescent="0.25">
      <c r="A968" s="114" t="str">
        <f>IF(F968&lt;&gt;"",1+MAX($A$7:A967),"")</f>
        <v/>
      </c>
      <c r="B968" s="66"/>
      <c r="C968" s="5"/>
      <c r="D968" s="5"/>
      <c r="E968" s="98"/>
      <c r="F968" s="68"/>
      <c r="H968" s="68"/>
      <c r="I968" s="69"/>
      <c r="J968" s="70"/>
      <c r="K968" s="71"/>
      <c r="L968" s="71"/>
      <c r="M968" s="71"/>
      <c r="N968" s="41"/>
      <c r="O968" s="71"/>
      <c r="P968" s="71"/>
      <c r="Q968" s="72"/>
      <c r="R968" s="73"/>
    </row>
    <row r="969" spans="1:33" s="12" customFormat="1" ht="18" thickBot="1" x14ac:dyDescent="0.3">
      <c r="A969" s="117" t="s">
        <v>22</v>
      </c>
      <c r="B969" s="57"/>
      <c r="C969" s="22"/>
      <c r="D969" s="22"/>
      <c r="E969" s="23"/>
      <c r="F969" s="44"/>
      <c r="H969" s="191"/>
      <c r="I969" s="45"/>
      <c r="J969" s="46"/>
      <c r="K969" s="47"/>
      <c r="L969" s="48">
        <f>SUM(L7:L967)</f>
        <v>30000</v>
      </c>
      <c r="M969" s="51"/>
      <c r="N969" s="48">
        <f>SUM(N7:N968)</f>
        <v>30000</v>
      </c>
      <c r="O969" s="51"/>
      <c r="P969" s="48">
        <f>SUM(P7:P968)</f>
        <v>30000</v>
      </c>
      <c r="Q969" s="48">
        <f>SUM(Q7:Q968)</f>
        <v>30000</v>
      </c>
      <c r="R969" s="118">
        <f>SUM(R7:R968)</f>
        <v>30000</v>
      </c>
    </row>
    <row r="970" spans="1:33" s="12" customFormat="1" ht="18.600000000000001" thickTop="1" thickBot="1" x14ac:dyDescent="0.3">
      <c r="A970" s="117" t="s">
        <v>23</v>
      </c>
      <c r="B970" s="57"/>
      <c r="C970" s="22"/>
      <c r="D970" s="22"/>
      <c r="E970" s="23"/>
      <c r="F970" s="44"/>
      <c r="H970" s="191"/>
      <c r="I970" s="45"/>
      <c r="J970" s="46"/>
      <c r="K970" s="49"/>
      <c r="L970" s="50">
        <f>L969*K970</f>
        <v>0</v>
      </c>
      <c r="M970" s="51"/>
      <c r="N970" s="50">
        <f>N969*K970</f>
        <v>0</v>
      </c>
      <c r="O970" s="51"/>
      <c r="P970" s="50">
        <f>P969*M970</f>
        <v>0</v>
      </c>
      <c r="Q970" s="50">
        <f>Q969*K970</f>
        <v>0</v>
      </c>
      <c r="R970" s="119">
        <f>R969*K970</f>
        <v>0</v>
      </c>
    </row>
    <row r="971" spans="1:33" s="12" customFormat="1" ht="18.600000000000001" thickTop="1" thickBot="1" x14ac:dyDescent="0.3">
      <c r="A971" s="117" t="s">
        <v>24</v>
      </c>
      <c r="B971" s="57"/>
      <c r="C971" s="22"/>
      <c r="D971" s="22"/>
      <c r="E971" s="23"/>
      <c r="F971" s="44"/>
      <c r="H971" s="191"/>
      <c r="I971" s="45"/>
      <c r="J971" s="46"/>
      <c r="K971" s="49"/>
      <c r="L971" s="50">
        <f>L969*K971</f>
        <v>0</v>
      </c>
      <c r="M971" s="51"/>
      <c r="N971" s="50">
        <f>N969*K971</f>
        <v>0</v>
      </c>
      <c r="O971" s="51"/>
      <c r="P971" s="50">
        <f>P969*M971</f>
        <v>0</v>
      </c>
      <c r="Q971" s="50">
        <f>Q969*K971</f>
        <v>0</v>
      </c>
      <c r="R971" s="119">
        <f>R969*K971</f>
        <v>0</v>
      </c>
    </row>
    <row r="972" spans="1:33" ht="18" thickTop="1" x14ac:dyDescent="0.25">
      <c r="A972" s="120" t="s">
        <v>25</v>
      </c>
      <c r="B972" s="121"/>
      <c r="C972" s="122"/>
      <c r="D972" s="122"/>
      <c r="E972" s="123"/>
      <c r="F972" s="124"/>
      <c r="H972" s="192"/>
      <c r="I972" s="125"/>
      <c r="J972" s="126"/>
      <c r="K972" s="127"/>
      <c r="L972" s="128">
        <f>SUM(L969:L971)</f>
        <v>30000</v>
      </c>
      <c r="M972" s="129"/>
      <c r="N972" s="128">
        <f>SUM(N969:N971)</f>
        <v>30000</v>
      </c>
      <c r="O972" s="129"/>
      <c r="P972" s="128">
        <f>SUM(P969:P971)</f>
        <v>30000</v>
      </c>
      <c r="Q972" s="128">
        <f>SUM(Q969:Q971)</f>
        <v>30000</v>
      </c>
      <c r="R972" s="130">
        <f>SUM(R969:R971)</f>
        <v>30000</v>
      </c>
    </row>
    <row r="973" spans="1:33" s="17" customFormat="1" x14ac:dyDescent="0.25">
      <c r="A973" s="114" t="str">
        <f>IF(F973&lt;&gt;"",1+MAX($A$7:A972),"")</f>
        <v/>
      </c>
      <c r="B973" s="66"/>
      <c r="C973" s="5"/>
      <c r="D973" s="5"/>
      <c r="E973" s="98"/>
      <c r="F973" s="68"/>
      <c r="H973" s="68"/>
      <c r="I973" s="69"/>
      <c r="J973" s="70"/>
      <c r="K973" s="71"/>
      <c r="L973" s="71"/>
      <c r="M973" s="71"/>
      <c r="N973" s="41"/>
      <c r="O973" s="71"/>
      <c r="P973" s="71"/>
      <c r="Q973" s="72"/>
      <c r="R973" s="73"/>
    </row>
    <row r="974" spans="1:33" s="200" customFormat="1" ht="52.2" x14ac:dyDescent="0.25">
      <c r="A974" s="202" t="str">
        <f>IF(F974&lt;&gt;"",1+MAX($A$7:A953),"")</f>
        <v/>
      </c>
      <c r="B974" s="202"/>
      <c r="C974" s="202"/>
      <c r="D974" s="202" t="s">
        <v>185</v>
      </c>
      <c r="E974" s="202" t="s">
        <v>188</v>
      </c>
      <c r="F974" s="202"/>
      <c r="H974" s="202"/>
      <c r="I974" s="199"/>
      <c r="J974" s="199"/>
      <c r="K974" s="199"/>
      <c r="L974" s="199"/>
      <c r="M974" s="199"/>
      <c r="N974" s="199"/>
      <c r="O974" s="199"/>
      <c r="P974" s="199"/>
      <c r="Q974" s="199"/>
      <c r="R974" s="201">
        <f>SUM(Q975:Q989)</f>
        <v>0</v>
      </c>
    </row>
    <row r="975" spans="1:33" s="17" customFormat="1" x14ac:dyDescent="0.25">
      <c r="A975" s="114" t="str">
        <f>IF(F975&lt;&gt;"",1+MAX($A$7:A968),"")</f>
        <v/>
      </c>
      <c r="B975" s="164"/>
      <c r="C975" s="176"/>
      <c r="D975" s="81"/>
      <c r="E975" s="81"/>
      <c r="F975" s="164"/>
      <c r="G975" s="81"/>
      <c r="H975" s="170"/>
      <c r="I975" s="7"/>
      <c r="J975" s="8"/>
      <c r="K975" s="41"/>
      <c r="L975" s="41"/>
      <c r="M975" s="41"/>
      <c r="N975" s="41"/>
      <c r="O975" s="41"/>
      <c r="P975" s="41"/>
      <c r="Q975" s="42"/>
      <c r="R975" s="115"/>
    </row>
    <row r="976" spans="1:33" s="17" customFormat="1" x14ac:dyDescent="0.25">
      <c r="A976" s="114" t="str">
        <f>IF(F976&lt;&gt;"",1+MAX($A$7:A975),"")</f>
        <v/>
      </c>
      <c r="B976" s="152"/>
      <c r="C976" s="1"/>
      <c r="D976" s="67" t="s">
        <v>59</v>
      </c>
      <c r="E976" s="95" t="s">
        <v>60</v>
      </c>
      <c r="F976" s="64"/>
      <c r="G976" s="81"/>
      <c r="H976" s="68"/>
      <c r="I976" s="7"/>
      <c r="J976" s="8"/>
      <c r="K976" s="41"/>
      <c r="L976" s="41"/>
      <c r="M976" s="41"/>
      <c r="N976" s="41"/>
      <c r="O976" s="41"/>
      <c r="P976" s="41"/>
      <c r="Q976" s="42"/>
      <c r="R976" s="115"/>
    </row>
    <row r="977" spans="1:33" s="17" customFormat="1" x14ac:dyDescent="0.25">
      <c r="A977" s="146">
        <f>IF(F977&lt;&gt;"",1+MAX($A$7:A976),"")</f>
        <v>751</v>
      </c>
      <c r="B977" s="145" t="s">
        <v>762</v>
      </c>
      <c r="C977" s="144" t="s">
        <v>764</v>
      </c>
      <c r="D977" s="147"/>
      <c r="E977" s="148" t="s">
        <v>763</v>
      </c>
      <c r="F977" s="149">
        <v>7</v>
      </c>
      <c r="G977" s="17">
        <f>0.67*1.5*181/27</f>
        <v>6.7372222222222229</v>
      </c>
      <c r="H977" s="171" t="s">
        <v>281</v>
      </c>
      <c r="I977" s="69">
        <v>0</v>
      </c>
      <c r="J977" s="70">
        <f t="shared" ref="J977" si="450">F977*(1+I977)</f>
        <v>7</v>
      </c>
      <c r="K977" s="71"/>
      <c r="L977" s="71">
        <f t="shared" ref="L977" si="451">K977*J977</f>
        <v>0</v>
      </c>
      <c r="M977" s="71"/>
      <c r="N977" s="41">
        <f t="shared" ref="N977" si="452">M977*J977</f>
        <v>0</v>
      </c>
      <c r="O977" s="71"/>
      <c r="P977" s="71">
        <f t="shared" ref="P977" si="453">O977*J977</f>
        <v>0</v>
      </c>
      <c r="Q977" s="72">
        <f t="shared" ref="Q977" si="454">(K977+O977)*J977</f>
        <v>0</v>
      </c>
      <c r="R977" s="73"/>
      <c r="S977" s="65"/>
      <c r="T977" s="65"/>
      <c r="U977" s="65"/>
      <c r="V977" s="65"/>
      <c r="W977" s="65"/>
      <c r="X977" s="65"/>
      <c r="Y977" s="65"/>
      <c r="Z977" s="65"/>
      <c r="AA977" s="65"/>
      <c r="AB977" s="65"/>
      <c r="AC977" s="65"/>
      <c r="AD977" s="65"/>
      <c r="AE977" s="65"/>
      <c r="AF977" s="65"/>
      <c r="AG977" s="65"/>
    </row>
    <row r="978" spans="1:33" s="17" customFormat="1" x14ac:dyDescent="0.25">
      <c r="A978" s="146">
        <f>IF(F978&lt;&gt;"",1+MAX($A$7:A977),"")</f>
        <v>752</v>
      </c>
      <c r="B978" s="76" t="s">
        <v>762</v>
      </c>
      <c r="C978" s="92" t="s">
        <v>765</v>
      </c>
      <c r="D978" s="89"/>
      <c r="E978" s="98" t="s">
        <v>766</v>
      </c>
      <c r="F978" s="68">
        <v>4.5</v>
      </c>
      <c r="G978" s="65">
        <f>(0.5*2*89.2+0.67*0.5*89.2)/27</f>
        <v>4.4104444444444448</v>
      </c>
      <c r="H978" s="68" t="s">
        <v>281</v>
      </c>
      <c r="I978" s="69">
        <v>0</v>
      </c>
      <c r="J978" s="70">
        <f t="shared" ref="J978:J988" si="455">F978*(1+I978)</f>
        <v>4.5</v>
      </c>
      <c r="K978" s="71"/>
      <c r="L978" s="71">
        <f t="shared" ref="L978:L988" si="456">K978*J978</f>
        <v>0</v>
      </c>
      <c r="M978" s="71"/>
      <c r="N978" s="41">
        <f t="shared" ref="N978:N988" si="457">M978*J978</f>
        <v>0</v>
      </c>
      <c r="O978" s="71"/>
      <c r="P978" s="71">
        <f t="shared" ref="P978:P988" si="458">O978*J978</f>
        <v>0</v>
      </c>
      <c r="Q978" s="72">
        <f t="shared" ref="Q978:Q988" si="459">(K978+O978)*J978</f>
        <v>0</v>
      </c>
      <c r="R978" s="73"/>
      <c r="S978" s="65"/>
      <c r="T978" s="65"/>
      <c r="U978" s="65"/>
      <c r="V978" s="65"/>
      <c r="W978" s="65"/>
      <c r="X978" s="65"/>
      <c r="Y978" s="65"/>
      <c r="Z978" s="65"/>
      <c r="AA978" s="65"/>
      <c r="AB978" s="65"/>
      <c r="AC978" s="65"/>
      <c r="AD978" s="65"/>
      <c r="AE978" s="65"/>
      <c r="AF978" s="65"/>
      <c r="AG978" s="65"/>
    </row>
    <row r="979" spans="1:33" s="17" customFormat="1" x14ac:dyDescent="0.25">
      <c r="A979" s="146">
        <f>IF(F979&lt;&gt;"",1+MAX($A$7:A978),"")</f>
        <v>753</v>
      </c>
      <c r="B979" s="76" t="s">
        <v>762</v>
      </c>
      <c r="C979" s="92" t="s">
        <v>767</v>
      </c>
      <c r="D979" s="89"/>
      <c r="E979" s="98" t="s">
        <v>768</v>
      </c>
      <c r="F979" s="68">
        <v>32</v>
      </c>
      <c r="G979" s="65">
        <f>0.75*16*16/27+10.5*64/27</f>
        <v>32</v>
      </c>
      <c r="H979" s="68" t="s">
        <v>281</v>
      </c>
      <c r="I979" s="69">
        <v>0</v>
      </c>
      <c r="J979" s="70">
        <f t="shared" ref="J979" si="460">F979*(1+I979)</f>
        <v>32</v>
      </c>
      <c r="K979" s="71"/>
      <c r="L979" s="71">
        <f t="shared" ref="L979" si="461">K979*J979</f>
        <v>0</v>
      </c>
      <c r="M979" s="71"/>
      <c r="N979" s="41">
        <f t="shared" ref="N979" si="462">M979*J979</f>
        <v>0</v>
      </c>
      <c r="O979" s="71"/>
      <c r="P979" s="71">
        <f t="shared" ref="P979" si="463">O979*J979</f>
        <v>0</v>
      </c>
      <c r="Q979" s="72">
        <f t="shared" ref="Q979" si="464">(K979+O979)*J979</f>
        <v>0</v>
      </c>
      <c r="R979" s="73"/>
    </row>
    <row r="980" spans="1:33" s="17" customFormat="1" x14ac:dyDescent="0.25">
      <c r="A980" s="146">
        <f>IF(F980&lt;&gt;"",1+MAX($A$7:A979),"")</f>
        <v>754</v>
      </c>
      <c r="B980" s="76" t="s">
        <v>762</v>
      </c>
      <c r="C980" s="92" t="s">
        <v>767</v>
      </c>
      <c r="D980" s="89"/>
      <c r="E980" s="98" t="s">
        <v>771</v>
      </c>
      <c r="F980" s="68">
        <v>5</v>
      </c>
      <c r="G980" s="65">
        <f>256*0.5/27</f>
        <v>4.7407407407407405</v>
      </c>
      <c r="H980" s="68" t="s">
        <v>281</v>
      </c>
      <c r="I980" s="69">
        <v>0</v>
      </c>
      <c r="J980" s="70">
        <f t="shared" si="455"/>
        <v>5</v>
      </c>
      <c r="K980" s="71"/>
      <c r="L980" s="71">
        <f t="shared" si="456"/>
        <v>0</v>
      </c>
      <c r="M980" s="71"/>
      <c r="N980" s="41">
        <f t="shared" si="457"/>
        <v>0</v>
      </c>
      <c r="O980" s="71"/>
      <c r="P980" s="71">
        <f t="shared" si="458"/>
        <v>0</v>
      </c>
      <c r="Q980" s="72">
        <f t="shared" si="459"/>
        <v>0</v>
      </c>
      <c r="R980" s="73"/>
    </row>
    <row r="981" spans="1:33" s="17" customFormat="1" x14ac:dyDescent="0.25">
      <c r="A981" s="146">
        <f>IF(F981&lt;&gt;"",1+MAX($A$7:A980),"")</f>
        <v>755</v>
      </c>
      <c r="B981" s="76" t="s">
        <v>762</v>
      </c>
      <c r="C981" s="92"/>
      <c r="D981" s="5"/>
      <c r="E981" s="98" t="s">
        <v>769</v>
      </c>
      <c r="F981" s="68">
        <v>1</v>
      </c>
      <c r="H981" s="68" t="s">
        <v>35</v>
      </c>
      <c r="I981" s="69">
        <v>0</v>
      </c>
      <c r="J981" s="70">
        <f t="shared" si="455"/>
        <v>1</v>
      </c>
      <c r="K981" s="71"/>
      <c r="L981" s="71">
        <f t="shared" si="456"/>
        <v>0</v>
      </c>
      <c r="M981" s="71"/>
      <c r="N981" s="41">
        <f t="shared" si="457"/>
        <v>0</v>
      </c>
      <c r="O981" s="71"/>
      <c r="P981" s="71">
        <f t="shared" si="458"/>
        <v>0</v>
      </c>
      <c r="Q981" s="72">
        <f t="shared" si="459"/>
        <v>0</v>
      </c>
      <c r="R981" s="73"/>
    </row>
    <row r="982" spans="1:33" s="17" customFormat="1" x14ac:dyDescent="0.25">
      <c r="A982" s="146">
        <f>IF(F982&lt;&gt;"",1+MAX($A$7:A981),"")</f>
        <v>756</v>
      </c>
      <c r="B982" s="76" t="s">
        <v>762</v>
      </c>
      <c r="C982" s="92" t="s">
        <v>770</v>
      </c>
      <c r="D982" s="89"/>
      <c r="E982" s="98" t="s">
        <v>772</v>
      </c>
      <c r="F982" s="68">
        <v>5</v>
      </c>
      <c r="G982" s="65">
        <f>2.55*2</f>
        <v>5.0999999999999996</v>
      </c>
      <c r="H982" s="68" t="s">
        <v>773</v>
      </c>
      <c r="I982" s="69">
        <v>0</v>
      </c>
      <c r="J982" s="70">
        <f t="shared" si="455"/>
        <v>5</v>
      </c>
      <c r="K982" s="71"/>
      <c r="L982" s="71">
        <f t="shared" si="456"/>
        <v>0</v>
      </c>
      <c r="M982" s="71"/>
      <c r="N982" s="41">
        <f t="shared" si="457"/>
        <v>0</v>
      </c>
      <c r="O982" s="71"/>
      <c r="P982" s="71">
        <f t="shared" si="458"/>
        <v>0</v>
      </c>
      <c r="Q982" s="72">
        <f t="shared" si="459"/>
        <v>0</v>
      </c>
      <c r="R982" s="73"/>
      <c r="S982" s="65"/>
      <c r="T982" s="65"/>
      <c r="U982" s="65"/>
      <c r="V982" s="65"/>
      <c r="W982" s="65"/>
      <c r="X982" s="65"/>
      <c r="Y982" s="65"/>
      <c r="Z982" s="65"/>
      <c r="AA982" s="65"/>
      <c r="AB982" s="65"/>
      <c r="AC982" s="65"/>
      <c r="AD982" s="65"/>
      <c r="AE982" s="65"/>
      <c r="AF982" s="65"/>
      <c r="AG982" s="65"/>
    </row>
    <row r="983" spans="1:33" s="17" customFormat="1" x14ac:dyDescent="0.25">
      <c r="A983" s="146">
        <f>IF(F983&lt;&gt;"",1+MAX($A$7:A982),"")</f>
        <v>757</v>
      </c>
      <c r="B983" s="76" t="s">
        <v>762</v>
      </c>
      <c r="C983" s="92" t="s">
        <v>770</v>
      </c>
      <c r="D983" s="89"/>
      <c r="E983" s="98" t="s">
        <v>774</v>
      </c>
      <c r="F983" s="68">
        <v>2</v>
      </c>
      <c r="G983" s="65"/>
      <c r="H983" s="68" t="s">
        <v>35</v>
      </c>
      <c r="I983" s="69">
        <v>0</v>
      </c>
      <c r="J983" s="70">
        <f t="shared" si="455"/>
        <v>2</v>
      </c>
      <c r="K983" s="71"/>
      <c r="L983" s="71">
        <f t="shared" si="456"/>
        <v>0</v>
      </c>
      <c r="M983" s="71"/>
      <c r="N983" s="41">
        <f t="shared" si="457"/>
        <v>0</v>
      </c>
      <c r="O983" s="71"/>
      <c r="P983" s="71">
        <f t="shared" si="458"/>
        <v>0</v>
      </c>
      <c r="Q983" s="72">
        <f t="shared" si="459"/>
        <v>0</v>
      </c>
      <c r="R983" s="73"/>
      <c r="S983" s="65"/>
      <c r="T983" s="65"/>
      <c r="U983" s="65"/>
      <c r="V983" s="65"/>
      <c r="W983" s="65"/>
      <c r="X983" s="65"/>
      <c r="Y983" s="65"/>
      <c r="Z983" s="65"/>
      <c r="AA983" s="65"/>
      <c r="AB983" s="65"/>
      <c r="AC983" s="65"/>
      <c r="AD983" s="65"/>
      <c r="AE983" s="65"/>
      <c r="AF983" s="65"/>
      <c r="AG983" s="65"/>
    </row>
    <row r="984" spans="1:33" s="17" customFormat="1" x14ac:dyDescent="0.25">
      <c r="A984" s="146" t="str">
        <f>IF(F984&lt;&gt;"",1+MAX($A$7:A983),"")</f>
        <v/>
      </c>
      <c r="B984" s="10"/>
      <c r="C984" s="5"/>
      <c r="D984" s="92" t="s">
        <v>172</v>
      </c>
      <c r="E984" s="93" t="s">
        <v>173</v>
      </c>
      <c r="F984" s="11"/>
      <c r="H984" s="68"/>
      <c r="I984" s="7"/>
      <c r="J984" s="8"/>
      <c r="K984" s="41"/>
      <c r="L984" s="41"/>
      <c r="M984" s="41"/>
      <c r="N984" s="41"/>
      <c r="O984" s="41"/>
      <c r="P984" s="41"/>
      <c r="Q984" s="42"/>
      <c r="R984" s="115"/>
    </row>
    <row r="985" spans="1:33" s="17" customFormat="1" ht="90" x14ac:dyDescent="0.25">
      <c r="A985" s="146">
        <f>IF(F985&lt;&gt;"",1+MAX($A$7:A984),"")</f>
        <v>758</v>
      </c>
      <c r="B985" s="76" t="s">
        <v>762</v>
      </c>
      <c r="C985" s="92" t="s">
        <v>775</v>
      </c>
      <c r="D985" s="5"/>
      <c r="E985" s="98" t="s">
        <v>776</v>
      </c>
      <c r="F985" s="68">
        <v>6380</v>
      </c>
      <c r="H985" s="68" t="s">
        <v>41</v>
      </c>
      <c r="I985" s="69">
        <v>0</v>
      </c>
      <c r="J985" s="70">
        <f t="shared" si="455"/>
        <v>6380</v>
      </c>
      <c r="K985" s="71"/>
      <c r="L985" s="71">
        <f t="shared" si="456"/>
        <v>0</v>
      </c>
      <c r="M985" s="71"/>
      <c r="N985" s="41">
        <f t="shared" si="457"/>
        <v>0</v>
      </c>
      <c r="O985" s="71"/>
      <c r="P985" s="71">
        <f t="shared" si="458"/>
        <v>0</v>
      </c>
      <c r="Q985" s="72">
        <f t="shared" si="459"/>
        <v>0</v>
      </c>
      <c r="R985" s="73"/>
    </row>
    <row r="986" spans="1:33" s="17" customFormat="1" x14ac:dyDescent="0.25">
      <c r="A986" s="114" t="str">
        <f>IF(F986&lt;&gt;"",1+MAX($A$7:A985),"")</f>
        <v/>
      </c>
      <c r="B986" s="10"/>
      <c r="C986" s="5"/>
      <c r="D986" s="92" t="s">
        <v>174</v>
      </c>
      <c r="E986" s="93" t="s">
        <v>175</v>
      </c>
      <c r="F986" s="11"/>
      <c r="H986" s="68"/>
      <c r="I986" s="7"/>
      <c r="J986" s="8"/>
      <c r="K986" s="41"/>
      <c r="L986" s="41"/>
      <c r="M986" s="41"/>
      <c r="N986" s="41"/>
      <c r="O986" s="41"/>
      <c r="P986" s="41"/>
      <c r="Q986" s="42"/>
      <c r="R986" s="115"/>
    </row>
    <row r="987" spans="1:33" s="17" customFormat="1" x14ac:dyDescent="0.25">
      <c r="A987" s="146">
        <f>IF(F987&lt;&gt;"",1+MAX($A$7:A985),"")</f>
        <v>759</v>
      </c>
      <c r="B987" s="76" t="s">
        <v>762</v>
      </c>
      <c r="C987" s="92" t="s">
        <v>778</v>
      </c>
      <c r="D987" s="89"/>
      <c r="E987" s="98" t="s">
        <v>777</v>
      </c>
      <c r="F987" s="68">
        <v>765</v>
      </c>
      <c r="G987" s="65">
        <f>494+15*18</f>
        <v>764</v>
      </c>
      <c r="H987" s="68" t="s">
        <v>40</v>
      </c>
      <c r="I987" s="69">
        <v>0</v>
      </c>
      <c r="J987" s="70">
        <f t="shared" si="455"/>
        <v>765</v>
      </c>
      <c r="K987" s="71"/>
      <c r="L987" s="71">
        <f t="shared" si="456"/>
        <v>0</v>
      </c>
      <c r="M987" s="71"/>
      <c r="N987" s="41">
        <f t="shared" si="457"/>
        <v>0</v>
      </c>
      <c r="O987" s="71"/>
      <c r="P987" s="71">
        <f t="shared" si="458"/>
        <v>0</v>
      </c>
      <c r="Q987" s="72">
        <f t="shared" si="459"/>
        <v>0</v>
      </c>
      <c r="R987" s="73"/>
      <c r="S987" s="65"/>
      <c r="T987" s="65"/>
      <c r="U987" s="65"/>
      <c r="V987" s="65"/>
      <c r="W987" s="65"/>
      <c r="X987" s="65"/>
      <c r="Y987" s="65"/>
      <c r="Z987" s="65"/>
      <c r="AA987" s="65"/>
      <c r="AB987" s="65"/>
      <c r="AC987" s="65"/>
      <c r="AD987" s="65"/>
      <c r="AE987" s="65"/>
      <c r="AF987" s="65"/>
      <c r="AG987" s="65"/>
    </row>
    <row r="988" spans="1:33" s="17" customFormat="1" x14ac:dyDescent="0.25">
      <c r="A988" s="146">
        <f>IF(F988&lt;&gt;"",1+MAX($A$7:A987),"")</f>
        <v>760</v>
      </c>
      <c r="B988" s="76" t="s">
        <v>762</v>
      </c>
      <c r="C988" s="5"/>
      <c r="D988" s="89"/>
      <c r="E988" s="98" t="s">
        <v>779</v>
      </c>
      <c r="F988" s="68">
        <v>274</v>
      </c>
      <c r="G988" s="65">
        <f>(6380*0.83/27+32)*1.2</f>
        <v>273.75111111111107</v>
      </c>
      <c r="H988" s="68" t="s">
        <v>281</v>
      </c>
      <c r="I988" s="69">
        <v>0</v>
      </c>
      <c r="J988" s="70">
        <f t="shared" si="455"/>
        <v>274</v>
      </c>
      <c r="K988" s="71"/>
      <c r="L988" s="71">
        <f t="shared" si="456"/>
        <v>0</v>
      </c>
      <c r="M988" s="71"/>
      <c r="N988" s="41">
        <f t="shared" si="457"/>
        <v>0</v>
      </c>
      <c r="O988" s="71"/>
      <c r="P988" s="71">
        <f t="shared" si="458"/>
        <v>0</v>
      </c>
      <c r="Q988" s="72">
        <f t="shared" si="459"/>
        <v>0</v>
      </c>
      <c r="R988" s="73"/>
      <c r="S988" s="65"/>
      <c r="T988" s="65"/>
      <c r="U988" s="65"/>
      <c r="V988" s="65"/>
      <c r="W988" s="65"/>
      <c r="X988" s="65"/>
      <c r="Y988" s="65"/>
      <c r="Z988" s="65"/>
      <c r="AA988" s="65"/>
      <c r="AB988" s="65"/>
      <c r="AC988" s="65"/>
      <c r="AD988" s="65"/>
      <c r="AE988" s="65"/>
      <c r="AF988" s="65"/>
      <c r="AG988" s="65"/>
    </row>
    <row r="989" spans="1:33" s="17" customFormat="1" x14ac:dyDescent="0.25">
      <c r="A989" s="146" t="str">
        <f>IF(F989&lt;&gt;"",1+MAX($A$7:A988),"")</f>
        <v/>
      </c>
      <c r="B989" s="10"/>
      <c r="C989" s="5"/>
      <c r="D989" s="5"/>
      <c r="E989" s="4"/>
      <c r="F989" s="11"/>
      <c r="H989" s="68"/>
      <c r="I989" s="7"/>
      <c r="J989" s="8"/>
      <c r="K989" s="41"/>
      <c r="L989" s="41"/>
      <c r="M989" s="41"/>
      <c r="N989" s="41"/>
      <c r="O989" s="41"/>
      <c r="P989" s="41"/>
      <c r="Q989" s="42"/>
      <c r="R989" s="115"/>
    </row>
    <row r="990" spans="1:33" s="200" customFormat="1" ht="34.799999999999997" x14ac:dyDescent="0.25">
      <c r="A990" s="199" t="str">
        <f>IF(F990&lt;&gt;"",1+MAX($A$7:A953),"")</f>
        <v/>
      </c>
      <c r="B990" s="199"/>
      <c r="C990" s="199"/>
      <c r="D990" s="199" t="s">
        <v>186</v>
      </c>
      <c r="E990" s="199" t="s">
        <v>187</v>
      </c>
      <c r="F990" s="199"/>
      <c r="H990" s="199"/>
      <c r="I990" s="199"/>
      <c r="J990" s="199"/>
      <c r="K990" s="199"/>
      <c r="L990" s="199"/>
      <c r="M990" s="199"/>
      <c r="N990" s="199"/>
      <c r="O990" s="199"/>
      <c r="P990" s="199"/>
      <c r="Q990" s="199"/>
      <c r="R990" s="201">
        <f>SUM(Q991:Q993)</f>
        <v>0</v>
      </c>
    </row>
    <row r="991" spans="1:33" s="17" customFormat="1" x14ac:dyDescent="0.25">
      <c r="A991" s="114" t="str">
        <f>IF(F991&lt;&gt;"",1+MAX($A$7:A990),"")</f>
        <v/>
      </c>
      <c r="B991" s="10"/>
      <c r="C991" s="5"/>
      <c r="D991" s="5"/>
      <c r="E991" s="4"/>
      <c r="F991" s="11"/>
      <c r="H991" s="68"/>
      <c r="I991" s="7"/>
      <c r="J991" s="8"/>
      <c r="K991" s="41"/>
      <c r="L991" s="41"/>
      <c r="M991" s="41"/>
      <c r="N991" s="41"/>
      <c r="O991" s="41"/>
      <c r="P991" s="41"/>
      <c r="Q991" s="42"/>
      <c r="R991" s="115"/>
    </row>
    <row r="992" spans="1:33" s="17" customFormat="1" x14ac:dyDescent="0.25">
      <c r="A992" s="114">
        <f>IF(F992&lt;&gt;"",1+MAX($A$7:A991),"")</f>
        <v>761</v>
      </c>
      <c r="B992" s="76" t="s">
        <v>762</v>
      </c>
      <c r="C992" s="136"/>
      <c r="D992" s="89"/>
      <c r="E992" s="98" t="s">
        <v>791</v>
      </c>
      <c r="F992" s="68">
        <v>1847</v>
      </c>
      <c r="G992" s="65"/>
      <c r="H992" s="68" t="s">
        <v>41</v>
      </c>
      <c r="I992" s="69">
        <v>0</v>
      </c>
      <c r="J992" s="70">
        <f t="shared" ref="J992" si="465">F992*(1+I992)</f>
        <v>1847</v>
      </c>
      <c r="K992" s="71"/>
      <c r="L992" s="71">
        <f t="shared" ref="L992" si="466">K992*J992</f>
        <v>0</v>
      </c>
      <c r="M992" s="71"/>
      <c r="N992" s="41">
        <f t="shared" ref="N992" si="467">M992*J992</f>
        <v>0</v>
      </c>
      <c r="O992" s="71"/>
      <c r="P992" s="71">
        <f t="shared" ref="P992" si="468">O992*J992</f>
        <v>0</v>
      </c>
      <c r="Q992" s="72">
        <f t="shared" ref="Q992" si="469">(K992+O992)*J992</f>
        <v>0</v>
      </c>
      <c r="R992" s="73"/>
      <c r="S992" s="65"/>
      <c r="T992" s="65"/>
      <c r="U992" s="65"/>
      <c r="V992" s="65"/>
      <c r="W992" s="65"/>
      <c r="X992" s="65"/>
      <c r="Y992" s="65"/>
      <c r="Z992" s="65"/>
      <c r="AA992" s="65"/>
      <c r="AB992" s="65"/>
      <c r="AC992" s="65"/>
      <c r="AD992" s="65"/>
      <c r="AE992" s="65"/>
      <c r="AF992" s="65"/>
      <c r="AG992" s="65"/>
    </row>
    <row r="993" spans="1:33" s="17" customFormat="1" x14ac:dyDescent="0.25">
      <c r="A993" s="114" t="str">
        <f>IF(F993&lt;&gt;"",1+MAX($A$7:A992),"")</f>
        <v/>
      </c>
      <c r="B993" s="10"/>
      <c r="C993" s="5"/>
      <c r="D993" s="5"/>
      <c r="E993" s="4"/>
      <c r="F993" s="11"/>
      <c r="H993" s="68"/>
      <c r="I993" s="7"/>
      <c r="J993" s="8"/>
      <c r="K993" s="41"/>
      <c r="L993" s="41"/>
      <c r="M993" s="41"/>
      <c r="N993" s="41"/>
      <c r="O993" s="41"/>
      <c r="P993" s="41"/>
      <c r="Q993" s="42"/>
      <c r="R993" s="115"/>
    </row>
    <row r="994" spans="1:33" s="200" customFormat="1" ht="52.2" x14ac:dyDescent="0.25">
      <c r="A994" s="199" t="str">
        <f>IF(F994&lt;&gt;"",1+MAX($A$7:A953),"")</f>
        <v/>
      </c>
      <c r="B994" s="199"/>
      <c r="C994" s="199"/>
      <c r="D994" s="199" t="s">
        <v>189</v>
      </c>
      <c r="E994" s="199" t="s">
        <v>190</v>
      </c>
      <c r="F994" s="199"/>
      <c r="H994" s="199"/>
      <c r="I994" s="199"/>
      <c r="J994" s="199"/>
      <c r="K994" s="199"/>
      <c r="L994" s="199"/>
      <c r="M994" s="199"/>
      <c r="N994" s="199"/>
      <c r="O994" s="199"/>
      <c r="P994" s="199"/>
      <c r="Q994" s="199"/>
      <c r="R994" s="201">
        <f>SUM(Q995:Q997)</f>
        <v>0</v>
      </c>
    </row>
    <row r="995" spans="1:33" s="17" customFormat="1" x14ac:dyDescent="0.25">
      <c r="A995" s="114" t="str">
        <f>IF(F995&lt;&gt;"",1+MAX($A$7:A994),"")</f>
        <v/>
      </c>
      <c r="B995" s="10"/>
      <c r="C995" s="5"/>
      <c r="D995" s="5"/>
      <c r="E995" s="4"/>
      <c r="F995" s="11"/>
      <c r="H995" s="68"/>
      <c r="I995" s="7"/>
      <c r="J995" s="8"/>
      <c r="K995" s="41"/>
      <c r="L995" s="41"/>
      <c r="M995" s="41"/>
      <c r="N995" s="41"/>
      <c r="O995" s="41"/>
      <c r="P995" s="41"/>
      <c r="Q995" s="42"/>
      <c r="R995" s="115"/>
    </row>
    <row r="996" spans="1:33" s="17" customFormat="1" x14ac:dyDescent="0.25">
      <c r="A996" s="114">
        <f>IF(F996&lt;&gt;"",1+MAX($A$7:A995),"")</f>
        <v>762</v>
      </c>
      <c r="B996" s="66"/>
      <c r="C996" s="136"/>
      <c r="D996" s="89"/>
      <c r="E996" s="98" t="s">
        <v>760</v>
      </c>
      <c r="F996" s="68">
        <v>1</v>
      </c>
      <c r="G996" s="65"/>
      <c r="H996" s="171" t="s">
        <v>35</v>
      </c>
      <c r="I996" s="69">
        <v>0</v>
      </c>
      <c r="J996" s="70">
        <f t="shared" ref="J996" si="470">F996*(1+I996)</f>
        <v>1</v>
      </c>
      <c r="K996" s="71"/>
      <c r="L996" s="71">
        <f t="shared" ref="L996" si="471">K996*J996</f>
        <v>0</v>
      </c>
      <c r="M996" s="71"/>
      <c r="N996" s="41">
        <f t="shared" ref="N996" si="472">M996*J996</f>
        <v>0</v>
      </c>
      <c r="O996" s="71"/>
      <c r="P996" s="71">
        <f t="shared" ref="P996" si="473">O996*J996</f>
        <v>0</v>
      </c>
      <c r="Q996" s="72">
        <f t="shared" ref="Q996" si="474">(K996+O996)*J996</f>
        <v>0</v>
      </c>
      <c r="R996" s="73"/>
      <c r="S996" s="65"/>
      <c r="T996" s="65"/>
      <c r="U996" s="65"/>
      <c r="V996" s="65"/>
      <c r="W996" s="65"/>
      <c r="X996" s="65"/>
      <c r="Y996" s="65"/>
      <c r="Z996" s="65"/>
      <c r="AA996" s="65"/>
      <c r="AB996" s="65"/>
      <c r="AC996" s="65"/>
      <c r="AD996" s="65"/>
      <c r="AE996" s="65"/>
      <c r="AF996" s="65"/>
      <c r="AG996" s="65"/>
    </row>
    <row r="997" spans="1:33" s="17" customFormat="1" x14ac:dyDescent="0.25">
      <c r="A997" s="114" t="str">
        <f>IF(F997&lt;&gt;"",1+MAX($A$7:A996),"")</f>
        <v/>
      </c>
      <c r="B997" s="10"/>
      <c r="C997" s="5"/>
      <c r="D997" s="5"/>
      <c r="E997" s="4"/>
      <c r="F997" s="11"/>
      <c r="H997" s="68"/>
      <c r="I997" s="7"/>
      <c r="J997" s="8"/>
      <c r="K997" s="41"/>
      <c r="L997" s="41"/>
      <c r="M997" s="41"/>
      <c r="N997" s="41"/>
      <c r="O997" s="41"/>
      <c r="P997" s="41"/>
      <c r="Q997" s="42"/>
      <c r="R997" s="115"/>
    </row>
    <row r="998" spans="1:33" s="200" customFormat="1" ht="69.599999999999994" x14ac:dyDescent="0.25">
      <c r="A998" s="199" t="str">
        <f>IF(F998&lt;&gt;"",1+MAX($A$7:A953),"")</f>
        <v/>
      </c>
      <c r="B998" s="199"/>
      <c r="C998" s="199"/>
      <c r="D998" s="199" t="s">
        <v>191</v>
      </c>
      <c r="E998" s="199" t="s">
        <v>192</v>
      </c>
      <c r="F998" s="199"/>
      <c r="H998" s="199"/>
      <c r="I998" s="199"/>
      <c r="J998" s="199"/>
      <c r="K998" s="199"/>
      <c r="L998" s="199"/>
      <c r="M998" s="199"/>
      <c r="N998" s="199"/>
      <c r="O998" s="199"/>
      <c r="P998" s="199"/>
      <c r="Q998" s="199"/>
      <c r="R998" s="201">
        <f>SUM(Q999:Q1008)</f>
        <v>0</v>
      </c>
    </row>
    <row r="999" spans="1:33" s="17" customFormat="1" x14ac:dyDescent="0.25">
      <c r="A999" s="114" t="str">
        <f>IF(F999&lt;&gt;"",1+MAX($A$7:A998),"")</f>
        <v/>
      </c>
      <c r="B999" s="10"/>
      <c r="C999" s="5"/>
      <c r="D999" s="5"/>
      <c r="E999" s="4"/>
      <c r="F999" s="11"/>
      <c r="H999" s="68"/>
      <c r="I999" s="7"/>
      <c r="J999" s="8"/>
      <c r="K999" s="41"/>
      <c r="L999" s="41"/>
      <c r="M999" s="41"/>
      <c r="N999" s="41"/>
      <c r="O999" s="41"/>
      <c r="P999" s="41"/>
      <c r="Q999" s="42"/>
      <c r="R999" s="115"/>
    </row>
    <row r="1000" spans="1:33" s="17" customFormat="1" x14ac:dyDescent="0.25">
      <c r="A1000" s="114">
        <f>IF(F1000&lt;&gt;"",1+MAX($A$7:A999),"")</f>
        <v>763</v>
      </c>
      <c r="B1000" s="66"/>
      <c r="C1000" s="136"/>
      <c r="D1000" s="89"/>
      <c r="E1000" s="98" t="s">
        <v>783</v>
      </c>
      <c r="F1000" s="68">
        <v>1</v>
      </c>
      <c r="G1000" s="65"/>
      <c r="H1000" s="171" t="s">
        <v>35</v>
      </c>
      <c r="I1000" s="69">
        <v>0</v>
      </c>
      <c r="J1000" s="70">
        <f t="shared" ref="J1000:J1007" si="475">F1000*(1+I1000)</f>
        <v>1</v>
      </c>
      <c r="K1000" s="71"/>
      <c r="L1000" s="71">
        <f t="shared" ref="L1000:L1007" si="476">K1000*J1000</f>
        <v>0</v>
      </c>
      <c r="M1000" s="71"/>
      <c r="N1000" s="41">
        <f t="shared" ref="N1000:N1007" si="477">M1000*J1000</f>
        <v>0</v>
      </c>
      <c r="O1000" s="71"/>
      <c r="P1000" s="71">
        <f t="shared" ref="P1000:P1007" si="478">O1000*J1000</f>
        <v>0</v>
      </c>
      <c r="Q1000" s="72">
        <f t="shared" ref="Q1000:Q1007" si="479">(K1000+O1000)*J1000</f>
        <v>0</v>
      </c>
      <c r="R1000" s="73"/>
      <c r="S1000" s="65"/>
      <c r="T1000" s="65"/>
      <c r="U1000" s="65"/>
      <c r="V1000" s="65"/>
      <c r="W1000" s="65"/>
      <c r="X1000" s="65"/>
      <c r="Y1000" s="65"/>
      <c r="Z1000" s="65"/>
      <c r="AA1000" s="65"/>
      <c r="AB1000" s="65"/>
      <c r="AC1000" s="65"/>
      <c r="AD1000" s="65"/>
      <c r="AE1000" s="65"/>
      <c r="AF1000" s="65"/>
      <c r="AG1000" s="65"/>
    </row>
    <row r="1001" spans="1:33" s="17" customFormat="1" x14ac:dyDescent="0.25">
      <c r="A1001" s="114">
        <f>IF(F1001&lt;&gt;"",1+MAX($A$7:A1000),"")</f>
        <v>764</v>
      </c>
      <c r="B1001" s="76" t="s">
        <v>762</v>
      </c>
      <c r="C1001" s="92" t="s">
        <v>767</v>
      </c>
      <c r="D1001" s="89"/>
      <c r="E1001" s="98" t="s">
        <v>780</v>
      </c>
      <c r="F1001" s="68">
        <v>34.5</v>
      </c>
      <c r="G1001" s="65">
        <f>288*0.75/27+10.5*68/27</f>
        <v>34.444444444444443</v>
      </c>
      <c r="H1001" s="171" t="s">
        <v>281</v>
      </c>
      <c r="I1001" s="69">
        <v>0</v>
      </c>
      <c r="J1001" s="70">
        <f t="shared" si="475"/>
        <v>34.5</v>
      </c>
      <c r="K1001" s="71"/>
      <c r="L1001" s="71">
        <f t="shared" si="476"/>
        <v>0</v>
      </c>
      <c r="M1001" s="71"/>
      <c r="N1001" s="41">
        <f t="shared" si="477"/>
        <v>0</v>
      </c>
      <c r="O1001" s="71"/>
      <c r="P1001" s="71">
        <f t="shared" si="478"/>
        <v>0</v>
      </c>
      <c r="Q1001" s="72">
        <f t="shared" si="479"/>
        <v>0</v>
      </c>
      <c r="R1001" s="73"/>
      <c r="S1001" s="65"/>
      <c r="T1001" s="65"/>
      <c r="U1001" s="65"/>
      <c r="V1001" s="65"/>
      <c r="W1001" s="65"/>
      <c r="X1001" s="65"/>
      <c r="Y1001" s="65"/>
      <c r="Z1001" s="65"/>
      <c r="AA1001" s="65"/>
      <c r="AB1001" s="65"/>
      <c r="AC1001" s="65"/>
      <c r="AD1001" s="65"/>
      <c r="AE1001" s="65"/>
      <c r="AF1001" s="65"/>
      <c r="AG1001" s="65"/>
    </row>
    <row r="1002" spans="1:33" s="17" customFormat="1" x14ac:dyDescent="0.25">
      <c r="A1002" s="114">
        <f>IF(F1002&lt;&gt;"",1+MAX($A$7:A1001),"")</f>
        <v>765</v>
      </c>
      <c r="B1002" s="76" t="s">
        <v>762</v>
      </c>
      <c r="C1002" s="92" t="s">
        <v>767</v>
      </c>
      <c r="D1002" s="89"/>
      <c r="E1002" s="98" t="s">
        <v>771</v>
      </c>
      <c r="F1002" s="68">
        <v>5.5</v>
      </c>
      <c r="G1002" s="17">
        <f>288*0.5/27</f>
        <v>5.333333333333333</v>
      </c>
      <c r="H1002" s="171" t="s">
        <v>281</v>
      </c>
      <c r="I1002" s="69">
        <v>0</v>
      </c>
      <c r="J1002" s="70">
        <f t="shared" si="475"/>
        <v>5.5</v>
      </c>
      <c r="K1002" s="71"/>
      <c r="L1002" s="71">
        <f t="shared" si="476"/>
        <v>0</v>
      </c>
      <c r="M1002" s="71"/>
      <c r="N1002" s="41">
        <f t="shared" si="477"/>
        <v>0</v>
      </c>
      <c r="O1002" s="71"/>
      <c r="P1002" s="71">
        <f t="shared" si="478"/>
        <v>0</v>
      </c>
      <c r="Q1002" s="72">
        <f t="shared" si="479"/>
        <v>0</v>
      </c>
      <c r="R1002" s="73"/>
    </row>
    <row r="1003" spans="1:33" s="17" customFormat="1" x14ac:dyDescent="0.25">
      <c r="A1003" s="114">
        <f>IF(F1003&lt;&gt;"",1+MAX($A$7:A1002),"")</f>
        <v>766</v>
      </c>
      <c r="B1003" s="76" t="s">
        <v>762</v>
      </c>
      <c r="C1003" s="5" t="s">
        <v>782</v>
      </c>
      <c r="D1003" s="5"/>
      <c r="E1003" s="98" t="s">
        <v>781</v>
      </c>
      <c r="F1003" s="68">
        <v>125</v>
      </c>
      <c r="G1003" s="17">
        <f>13.34*9.34</f>
        <v>124.59559999999999</v>
      </c>
      <c r="H1003" s="171" t="s">
        <v>41</v>
      </c>
      <c r="I1003" s="69">
        <v>0</v>
      </c>
      <c r="J1003" s="70">
        <f t="shared" si="475"/>
        <v>125</v>
      </c>
      <c r="K1003" s="71"/>
      <c r="L1003" s="71">
        <f t="shared" si="476"/>
        <v>0</v>
      </c>
      <c r="M1003" s="71"/>
      <c r="N1003" s="41">
        <f t="shared" si="477"/>
        <v>0</v>
      </c>
      <c r="O1003" s="71"/>
      <c r="P1003" s="71">
        <f t="shared" si="478"/>
        <v>0</v>
      </c>
      <c r="Q1003" s="72">
        <f t="shared" si="479"/>
        <v>0</v>
      </c>
      <c r="R1003" s="73"/>
    </row>
    <row r="1004" spans="1:33" s="17" customFormat="1" x14ac:dyDescent="0.25">
      <c r="A1004" s="114">
        <f>IF(F1004&lt;&gt;"",1+MAX($A$7:A1003),"")</f>
        <v>767</v>
      </c>
      <c r="B1004" s="76" t="s">
        <v>762</v>
      </c>
      <c r="C1004" s="5" t="s">
        <v>785</v>
      </c>
      <c r="D1004" s="89"/>
      <c r="E1004" s="98" t="s">
        <v>784</v>
      </c>
      <c r="F1004" s="68">
        <v>2</v>
      </c>
      <c r="G1004" s="65"/>
      <c r="H1004" s="171" t="s">
        <v>35</v>
      </c>
      <c r="I1004" s="69">
        <v>0</v>
      </c>
      <c r="J1004" s="70">
        <f t="shared" si="475"/>
        <v>2</v>
      </c>
      <c r="K1004" s="71"/>
      <c r="L1004" s="71">
        <f t="shared" si="476"/>
        <v>0</v>
      </c>
      <c r="M1004" s="71"/>
      <c r="N1004" s="41">
        <f t="shared" si="477"/>
        <v>0</v>
      </c>
      <c r="O1004" s="71"/>
      <c r="P1004" s="71">
        <f t="shared" si="478"/>
        <v>0</v>
      </c>
      <c r="Q1004" s="72">
        <f t="shared" si="479"/>
        <v>0</v>
      </c>
      <c r="R1004" s="73"/>
      <c r="S1004" s="65"/>
      <c r="T1004" s="65"/>
      <c r="U1004" s="65"/>
      <c r="V1004" s="65"/>
      <c r="W1004" s="65"/>
      <c r="X1004" s="65"/>
      <c r="Y1004" s="65"/>
      <c r="Z1004" s="65"/>
      <c r="AA1004" s="65"/>
      <c r="AB1004" s="65"/>
      <c r="AC1004" s="65"/>
      <c r="AD1004" s="65"/>
      <c r="AE1004" s="65"/>
      <c r="AF1004" s="65"/>
      <c r="AG1004" s="65"/>
    </row>
    <row r="1005" spans="1:33" s="17" customFormat="1" x14ac:dyDescent="0.25">
      <c r="A1005" s="114">
        <f>IF(F1005&lt;&gt;"",1+MAX($A$7:A1004),"")</f>
        <v>768</v>
      </c>
      <c r="B1005" s="76" t="s">
        <v>762</v>
      </c>
      <c r="C1005" s="5" t="s">
        <v>787</v>
      </c>
      <c r="D1005" s="89"/>
      <c r="E1005" s="98" t="s">
        <v>786</v>
      </c>
      <c r="F1005" s="68">
        <v>2</v>
      </c>
      <c r="G1005" s="65"/>
      <c r="H1005" s="171" t="s">
        <v>35</v>
      </c>
      <c r="I1005" s="69">
        <v>0</v>
      </c>
      <c r="J1005" s="70">
        <f t="shared" si="475"/>
        <v>2</v>
      </c>
      <c r="K1005" s="71"/>
      <c r="L1005" s="71">
        <f t="shared" si="476"/>
        <v>0</v>
      </c>
      <c r="M1005" s="71"/>
      <c r="N1005" s="41">
        <f t="shared" si="477"/>
        <v>0</v>
      </c>
      <c r="O1005" s="71"/>
      <c r="P1005" s="71">
        <f t="shared" si="478"/>
        <v>0</v>
      </c>
      <c r="Q1005" s="72">
        <f t="shared" si="479"/>
        <v>0</v>
      </c>
      <c r="R1005" s="73"/>
      <c r="S1005" s="65"/>
      <c r="T1005" s="65"/>
      <c r="U1005" s="65"/>
      <c r="V1005" s="65"/>
      <c r="W1005" s="65"/>
      <c r="X1005" s="65"/>
      <c r="Y1005" s="65"/>
      <c r="Z1005" s="65"/>
      <c r="AA1005" s="65"/>
      <c r="AB1005" s="65"/>
      <c r="AC1005" s="65"/>
      <c r="AD1005" s="65"/>
      <c r="AE1005" s="65"/>
      <c r="AF1005" s="65"/>
      <c r="AG1005" s="65"/>
    </row>
    <row r="1006" spans="1:33" s="17" customFormat="1" x14ac:dyDescent="0.25">
      <c r="A1006" s="114">
        <f>IF(F1006&lt;&gt;"",1+MAX($A$7:A1005),"")</f>
        <v>769</v>
      </c>
      <c r="B1006" s="76" t="s">
        <v>762</v>
      </c>
      <c r="C1006" s="5" t="s">
        <v>789</v>
      </c>
      <c r="D1006" s="5"/>
      <c r="E1006" s="98" t="s">
        <v>788</v>
      </c>
      <c r="F1006" s="68">
        <v>8</v>
      </c>
      <c r="G1006" s="17">
        <f>1.34*8*0.67</f>
        <v>7.1824000000000012</v>
      </c>
      <c r="H1006" s="171" t="s">
        <v>41</v>
      </c>
      <c r="I1006" s="69">
        <v>0</v>
      </c>
      <c r="J1006" s="70">
        <f t="shared" si="475"/>
        <v>8</v>
      </c>
      <c r="K1006" s="71"/>
      <c r="L1006" s="71">
        <f t="shared" si="476"/>
        <v>0</v>
      </c>
      <c r="M1006" s="71"/>
      <c r="N1006" s="41">
        <f t="shared" si="477"/>
        <v>0</v>
      </c>
      <c r="O1006" s="71"/>
      <c r="P1006" s="71">
        <f t="shared" si="478"/>
        <v>0</v>
      </c>
      <c r="Q1006" s="72">
        <f t="shared" si="479"/>
        <v>0</v>
      </c>
      <c r="R1006" s="73"/>
    </row>
    <row r="1007" spans="1:33" s="17" customFormat="1" x14ac:dyDescent="0.25">
      <c r="A1007" s="114">
        <f>IF(F1007&lt;&gt;"",1+MAX($A$7:A1006),"")</f>
        <v>770</v>
      </c>
      <c r="B1007" s="76" t="s">
        <v>762</v>
      </c>
      <c r="C1007" s="5" t="s">
        <v>789</v>
      </c>
      <c r="D1007" s="89"/>
      <c r="E1007" s="98" t="s">
        <v>790</v>
      </c>
      <c r="F1007" s="68">
        <v>74</v>
      </c>
      <c r="G1007" s="65">
        <f>1.34*3.34*8+4.67*8</f>
        <v>73.1648</v>
      </c>
      <c r="H1007" s="171" t="s">
        <v>41</v>
      </c>
      <c r="I1007" s="69">
        <v>0</v>
      </c>
      <c r="J1007" s="70">
        <f t="shared" si="475"/>
        <v>74</v>
      </c>
      <c r="K1007" s="71"/>
      <c r="L1007" s="71">
        <f t="shared" si="476"/>
        <v>0</v>
      </c>
      <c r="M1007" s="71"/>
      <c r="N1007" s="41">
        <f t="shared" si="477"/>
        <v>0</v>
      </c>
      <c r="O1007" s="71"/>
      <c r="P1007" s="71">
        <f t="shared" si="478"/>
        <v>0</v>
      </c>
      <c r="Q1007" s="72">
        <f t="shared" si="479"/>
        <v>0</v>
      </c>
      <c r="R1007" s="73"/>
      <c r="S1007" s="65"/>
      <c r="T1007" s="65"/>
      <c r="U1007" s="65"/>
      <c r="V1007" s="65"/>
      <c r="W1007" s="65"/>
      <c r="X1007" s="65"/>
      <c r="Y1007" s="65"/>
      <c r="Z1007" s="65"/>
      <c r="AA1007" s="65"/>
      <c r="AB1007" s="65"/>
      <c r="AC1007" s="65"/>
      <c r="AD1007" s="65"/>
      <c r="AE1007" s="65"/>
      <c r="AF1007" s="65"/>
      <c r="AG1007" s="65"/>
    </row>
    <row r="1008" spans="1:33" s="17" customFormat="1" x14ac:dyDescent="0.25">
      <c r="A1008" s="114" t="str">
        <f>IF(F1008&lt;&gt;"",1+MAX($A$7:A1007),"")</f>
        <v/>
      </c>
      <c r="B1008" s="76"/>
      <c r="C1008" s="5"/>
      <c r="D1008" s="5"/>
      <c r="E1008" s="4"/>
      <c r="F1008" s="11"/>
      <c r="H1008" s="68"/>
      <c r="I1008" s="7"/>
      <c r="J1008" s="8"/>
      <c r="K1008" s="41"/>
      <c r="L1008" s="41"/>
      <c r="M1008" s="41"/>
      <c r="N1008" s="41"/>
      <c r="O1008" s="41"/>
      <c r="P1008" s="41"/>
      <c r="Q1008" s="42"/>
      <c r="R1008" s="115"/>
    </row>
    <row r="1009" spans="1:33" s="200" customFormat="1" ht="34.799999999999997" x14ac:dyDescent="0.25">
      <c r="A1009" s="199" t="str">
        <f>IF(F1009&lt;&gt;"",1+MAX($A$7:A953),"")</f>
        <v/>
      </c>
      <c r="B1009" s="199"/>
      <c r="C1009" s="199"/>
      <c r="D1009" s="199" t="s">
        <v>193</v>
      </c>
      <c r="E1009" s="199" t="s">
        <v>194</v>
      </c>
      <c r="F1009" s="199"/>
      <c r="H1009" s="199"/>
      <c r="I1009" s="199"/>
      <c r="J1009" s="199"/>
      <c r="K1009" s="199"/>
      <c r="L1009" s="199"/>
      <c r="M1009" s="199"/>
      <c r="N1009" s="199"/>
      <c r="O1009" s="199"/>
      <c r="P1009" s="199"/>
      <c r="Q1009" s="199"/>
      <c r="R1009" s="201">
        <f>SUM(Q1010:Q1015)</f>
        <v>0</v>
      </c>
    </row>
    <row r="1010" spans="1:33" s="17" customFormat="1" x14ac:dyDescent="0.25">
      <c r="A1010" s="114" t="str">
        <f>IF(F1010&lt;&gt;"",1+MAX($A$7:A1009),"")</f>
        <v/>
      </c>
      <c r="B1010" s="10"/>
      <c r="C1010" s="5"/>
      <c r="D1010" s="5"/>
      <c r="E1010" s="4"/>
      <c r="F1010" s="11"/>
      <c r="H1010" s="68"/>
      <c r="I1010" s="7"/>
      <c r="J1010" s="8"/>
      <c r="K1010" s="41"/>
      <c r="L1010" s="41"/>
      <c r="M1010" s="41"/>
      <c r="N1010" s="41"/>
      <c r="O1010" s="41"/>
      <c r="P1010" s="41"/>
      <c r="Q1010" s="42"/>
      <c r="R1010" s="115"/>
    </row>
    <row r="1011" spans="1:33" s="17" customFormat="1" x14ac:dyDescent="0.25">
      <c r="A1011" s="114" t="str">
        <f>IF(F1011&lt;&gt;"",1+MAX($A$7:A1010),"")</f>
        <v/>
      </c>
      <c r="B1011" s="10"/>
      <c r="C1011" s="5"/>
      <c r="D1011" s="5" t="s">
        <v>64</v>
      </c>
      <c r="E1011" s="93" t="s">
        <v>178</v>
      </c>
      <c r="F1011" s="11"/>
      <c r="H1011" s="68"/>
      <c r="I1011" s="69"/>
      <c r="J1011" s="8"/>
      <c r="K1011" s="41"/>
      <c r="L1011" s="41"/>
      <c r="M1011" s="41"/>
      <c r="N1011" s="41"/>
      <c r="O1011" s="41"/>
      <c r="P1011" s="41"/>
      <c r="Q1011" s="42"/>
      <c r="R1011" s="115"/>
    </row>
    <row r="1012" spans="1:33" s="17" customFormat="1" x14ac:dyDescent="0.25">
      <c r="A1012" s="114">
        <f>IF(F1012&lt;&gt;"",1+MAX($A$7:A1011),"")</f>
        <v>771</v>
      </c>
      <c r="B1012" s="10" t="s">
        <v>861</v>
      </c>
      <c r="C1012" s="5" t="s">
        <v>868</v>
      </c>
      <c r="D1012" s="5"/>
      <c r="E1012" s="25" t="s">
        <v>874</v>
      </c>
      <c r="F1012" s="11">
        <v>1</v>
      </c>
      <c r="H1012" s="68" t="s">
        <v>35</v>
      </c>
      <c r="I1012" s="69">
        <v>0</v>
      </c>
      <c r="J1012" s="8">
        <f t="shared" ref="J1012:J1014" si="480">F1012*(1+I1012)</f>
        <v>1</v>
      </c>
      <c r="K1012" s="41"/>
      <c r="L1012" s="41">
        <f t="shared" ref="L1012:L1014" si="481">K1012*J1012</f>
        <v>0</v>
      </c>
      <c r="M1012" s="41"/>
      <c r="N1012" s="41">
        <f t="shared" ref="N1012:N1014" si="482">M1012*J1012</f>
        <v>0</v>
      </c>
      <c r="O1012" s="41"/>
      <c r="P1012" s="41">
        <f t="shared" ref="P1012:P1014" si="483">O1012*J1012</f>
        <v>0</v>
      </c>
      <c r="Q1012" s="42">
        <f t="shared" ref="Q1012:Q1014" si="484">(K1012+M1012+O1012)*J1012</f>
        <v>0</v>
      </c>
      <c r="R1012" s="115"/>
    </row>
    <row r="1013" spans="1:33" s="17" customFormat="1" x14ac:dyDescent="0.25">
      <c r="A1013" s="114">
        <f>IF(F1013&lt;&gt;"",1+MAX($A$7:A1012),"")</f>
        <v>772</v>
      </c>
      <c r="B1013" s="10" t="s">
        <v>861</v>
      </c>
      <c r="C1013" s="5" t="s">
        <v>871</v>
      </c>
      <c r="D1013" s="5"/>
      <c r="E1013" s="25" t="s">
        <v>875</v>
      </c>
      <c r="F1013" s="11">
        <v>180</v>
      </c>
      <c r="G1013" s="17">
        <f>180</f>
        <v>180</v>
      </c>
      <c r="H1013" s="68" t="s">
        <v>40</v>
      </c>
      <c r="I1013" s="69">
        <v>0</v>
      </c>
      <c r="J1013" s="8">
        <f t="shared" si="480"/>
        <v>180</v>
      </c>
      <c r="K1013" s="41"/>
      <c r="L1013" s="41">
        <f t="shared" si="481"/>
        <v>0</v>
      </c>
      <c r="M1013" s="41"/>
      <c r="N1013" s="41">
        <f t="shared" si="482"/>
        <v>0</v>
      </c>
      <c r="O1013" s="41"/>
      <c r="P1013" s="41">
        <f t="shared" si="483"/>
        <v>0</v>
      </c>
      <c r="Q1013" s="42">
        <f t="shared" si="484"/>
        <v>0</v>
      </c>
      <c r="R1013" s="115"/>
    </row>
    <row r="1014" spans="1:33" s="17" customFormat="1" x14ac:dyDescent="0.25">
      <c r="A1014" s="114">
        <f>IF(F1014&lt;&gt;"",1+MAX($A$7:A1013),"")</f>
        <v>773</v>
      </c>
      <c r="B1014" s="10" t="s">
        <v>861</v>
      </c>
      <c r="C1014" s="5"/>
      <c r="D1014" s="5"/>
      <c r="E1014" s="25" t="s">
        <v>873</v>
      </c>
      <c r="F1014" s="11">
        <v>1</v>
      </c>
      <c r="H1014" s="68" t="s">
        <v>35</v>
      </c>
      <c r="I1014" s="69">
        <v>0</v>
      </c>
      <c r="J1014" s="8">
        <f t="shared" si="480"/>
        <v>1</v>
      </c>
      <c r="K1014" s="41"/>
      <c r="L1014" s="41">
        <f t="shared" si="481"/>
        <v>0</v>
      </c>
      <c r="M1014" s="41"/>
      <c r="N1014" s="41">
        <f t="shared" si="482"/>
        <v>0</v>
      </c>
      <c r="O1014" s="41"/>
      <c r="P1014" s="41">
        <f t="shared" si="483"/>
        <v>0</v>
      </c>
      <c r="Q1014" s="42">
        <f t="shared" si="484"/>
        <v>0</v>
      </c>
      <c r="R1014" s="115"/>
    </row>
    <row r="1015" spans="1:33" s="17" customFormat="1" x14ac:dyDescent="0.25">
      <c r="A1015" s="114" t="str">
        <f>IF(F1015&lt;&gt;"",1+MAX($A$7:A1014),"")</f>
        <v/>
      </c>
      <c r="B1015" s="66"/>
      <c r="C1015" s="136"/>
      <c r="D1015" s="89"/>
      <c r="E1015" s="98"/>
      <c r="F1015" s="68"/>
      <c r="G1015" s="65"/>
      <c r="H1015" s="68"/>
      <c r="I1015" s="69"/>
      <c r="J1015" s="70"/>
      <c r="K1015" s="71"/>
      <c r="L1015" s="71"/>
      <c r="M1015" s="71"/>
      <c r="N1015" s="41"/>
      <c r="O1015" s="71"/>
      <c r="P1015" s="71"/>
      <c r="Q1015" s="72"/>
      <c r="R1015" s="73"/>
      <c r="S1015" s="65"/>
      <c r="T1015" s="65"/>
      <c r="U1015" s="65"/>
      <c r="V1015" s="65"/>
      <c r="W1015" s="65"/>
      <c r="X1015" s="65"/>
      <c r="Y1015" s="65"/>
      <c r="Z1015" s="65"/>
      <c r="AA1015" s="65"/>
      <c r="AB1015" s="65"/>
      <c r="AC1015" s="65"/>
      <c r="AD1015" s="65"/>
      <c r="AE1015" s="65"/>
      <c r="AF1015" s="65"/>
      <c r="AG1015" s="65"/>
    </row>
    <row r="1016" spans="1:33" s="200" customFormat="1" ht="34.799999999999997" x14ac:dyDescent="0.25">
      <c r="A1016" s="199" t="str">
        <f>IF(F1016&lt;&gt;"",1+MAX($A$7:A963),"")</f>
        <v/>
      </c>
      <c r="B1016" s="199"/>
      <c r="C1016" s="199"/>
      <c r="D1016" s="199" t="s">
        <v>195</v>
      </c>
      <c r="E1016" s="199" t="s">
        <v>196</v>
      </c>
      <c r="F1016" s="199"/>
      <c r="H1016" s="199"/>
      <c r="I1016" s="199"/>
      <c r="J1016" s="199"/>
      <c r="K1016" s="199"/>
      <c r="L1016" s="199"/>
      <c r="M1016" s="199"/>
      <c r="N1016" s="199"/>
      <c r="O1016" s="199"/>
      <c r="P1016" s="199"/>
      <c r="Q1016" s="199"/>
      <c r="R1016" s="201">
        <f>SUM(Q1017:Q1019)</f>
        <v>0</v>
      </c>
    </row>
    <row r="1017" spans="1:33" s="17" customFormat="1" x14ac:dyDescent="0.25">
      <c r="A1017" s="114" t="str">
        <f>IF(F1017&lt;&gt;"",1+MAX($A$7:A1016),"")</f>
        <v/>
      </c>
      <c r="B1017" s="10"/>
      <c r="C1017" s="5"/>
      <c r="D1017" s="5"/>
      <c r="E1017" s="4"/>
      <c r="F1017" s="11"/>
      <c r="H1017" s="68"/>
      <c r="I1017" s="7"/>
      <c r="J1017" s="8"/>
      <c r="K1017" s="41"/>
      <c r="L1017" s="41"/>
      <c r="M1017" s="41"/>
      <c r="N1017" s="41"/>
      <c r="O1017" s="41"/>
      <c r="P1017" s="41"/>
      <c r="Q1017" s="42"/>
      <c r="R1017" s="115"/>
    </row>
    <row r="1018" spans="1:33" s="17" customFormat="1" x14ac:dyDescent="0.25">
      <c r="A1018" s="114">
        <f>IF(F1018&lt;&gt;"",1+MAX($A$7:A1017),"")</f>
        <v>774</v>
      </c>
      <c r="B1018" s="66"/>
      <c r="C1018" s="136"/>
      <c r="D1018" s="89"/>
      <c r="E1018" s="98" t="s">
        <v>761</v>
      </c>
      <c r="F1018" s="68">
        <v>14</v>
      </c>
      <c r="G1018" s="65"/>
      <c r="H1018" s="68" t="s">
        <v>35</v>
      </c>
      <c r="I1018" s="69">
        <v>0</v>
      </c>
      <c r="J1018" s="70">
        <f t="shared" ref="J1018" si="485">F1018*(1+I1018)</f>
        <v>14</v>
      </c>
      <c r="K1018" s="71"/>
      <c r="L1018" s="71">
        <f t="shared" ref="L1018" si="486">K1018*J1018</f>
        <v>0</v>
      </c>
      <c r="M1018" s="71"/>
      <c r="N1018" s="41">
        <f t="shared" ref="N1018" si="487">M1018*J1018</f>
        <v>0</v>
      </c>
      <c r="O1018" s="71"/>
      <c r="P1018" s="71">
        <f t="shared" ref="P1018" si="488">O1018*J1018</f>
        <v>0</v>
      </c>
      <c r="Q1018" s="72">
        <f t="shared" ref="Q1018" si="489">(K1018+O1018)*J1018</f>
        <v>0</v>
      </c>
      <c r="R1018" s="73"/>
      <c r="S1018" s="65"/>
      <c r="T1018" s="65"/>
      <c r="U1018" s="65"/>
      <c r="V1018" s="65"/>
      <c r="W1018" s="65"/>
      <c r="X1018" s="65"/>
      <c r="Y1018" s="65"/>
      <c r="Z1018" s="65"/>
      <c r="AA1018" s="65"/>
      <c r="AB1018" s="65"/>
      <c r="AC1018" s="65"/>
      <c r="AD1018" s="65"/>
      <c r="AE1018" s="65"/>
      <c r="AF1018" s="65"/>
      <c r="AG1018" s="65"/>
    </row>
    <row r="1019" spans="1:33" s="17" customFormat="1" x14ac:dyDescent="0.25">
      <c r="A1019" s="114" t="str">
        <f>IF(F1019&lt;&gt;"",1+MAX($A$7:A1018),"")</f>
        <v/>
      </c>
      <c r="B1019" s="66"/>
      <c r="C1019" s="136"/>
      <c r="D1019" s="89"/>
      <c r="E1019" s="98"/>
      <c r="F1019" s="68"/>
      <c r="G1019" s="65"/>
      <c r="H1019" s="68"/>
      <c r="I1019" s="69"/>
      <c r="J1019" s="70"/>
      <c r="K1019" s="71"/>
      <c r="L1019" s="71"/>
      <c r="M1019" s="71"/>
      <c r="N1019" s="41"/>
      <c r="O1019" s="71"/>
      <c r="P1019" s="71"/>
      <c r="Q1019" s="72"/>
      <c r="R1019" s="73"/>
      <c r="S1019" s="65"/>
      <c r="T1019" s="65"/>
      <c r="U1019" s="65"/>
      <c r="V1019" s="65"/>
      <c r="W1019" s="65"/>
      <c r="X1019" s="65"/>
      <c r="Y1019" s="65"/>
      <c r="Z1019" s="65"/>
      <c r="AA1019" s="65"/>
      <c r="AB1019" s="65"/>
      <c r="AC1019" s="65"/>
      <c r="AD1019" s="65"/>
      <c r="AE1019" s="65"/>
      <c r="AF1019" s="65"/>
      <c r="AG1019" s="65"/>
    </row>
    <row r="1020" spans="1:33" s="200" customFormat="1" ht="34.799999999999997" x14ac:dyDescent="0.25">
      <c r="A1020" s="199" t="str">
        <f>IF(F1020&lt;&gt;"",1+MAX($A$7:A953),"")</f>
        <v/>
      </c>
      <c r="B1020" s="199"/>
      <c r="C1020" s="199"/>
      <c r="D1020" s="199" t="s">
        <v>197</v>
      </c>
      <c r="E1020" s="199" t="s">
        <v>198</v>
      </c>
      <c r="F1020" s="199"/>
      <c r="H1020" s="199"/>
      <c r="I1020" s="199"/>
      <c r="J1020" s="199"/>
      <c r="K1020" s="199"/>
      <c r="L1020" s="199"/>
      <c r="M1020" s="199"/>
      <c r="N1020" s="199"/>
      <c r="O1020" s="199"/>
      <c r="P1020" s="199"/>
      <c r="Q1020" s="199"/>
      <c r="R1020" s="201">
        <f>SUM(Q1021:Q1024)</f>
        <v>0</v>
      </c>
    </row>
    <row r="1021" spans="1:33" s="17" customFormat="1" x14ac:dyDescent="0.25">
      <c r="A1021" s="114" t="str">
        <f>IF(F1021&lt;&gt;"",1+MAX($A$7:A1020),"")</f>
        <v/>
      </c>
      <c r="B1021" s="10"/>
      <c r="C1021" s="5"/>
      <c r="D1021" s="5"/>
      <c r="E1021" s="4"/>
      <c r="F1021" s="11"/>
      <c r="H1021" s="68"/>
      <c r="I1021" s="7"/>
      <c r="J1021" s="8"/>
      <c r="K1021" s="41"/>
      <c r="L1021" s="41"/>
      <c r="M1021" s="41"/>
      <c r="N1021" s="41"/>
      <c r="O1021" s="41"/>
      <c r="P1021" s="41"/>
      <c r="Q1021" s="42"/>
      <c r="R1021" s="115"/>
    </row>
    <row r="1022" spans="1:33" s="17" customFormat="1" x14ac:dyDescent="0.25">
      <c r="A1022" s="114">
        <f>IF(F1022&lt;&gt;"",1+MAX($A$7:A1021),"")</f>
        <v>775</v>
      </c>
      <c r="B1022" s="10" t="s">
        <v>998</v>
      </c>
      <c r="C1022" s="136"/>
      <c r="D1022" s="89"/>
      <c r="E1022" s="98" t="s">
        <v>1122</v>
      </c>
      <c r="F1022" s="68">
        <v>4400</v>
      </c>
      <c r="G1022" s="65"/>
      <c r="H1022" s="68" t="s">
        <v>41</v>
      </c>
      <c r="I1022" s="69">
        <v>0</v>
      </c>
      <c r="J1022" s="70">
        <f t="shared" ref="J1022:J1023" si="490">F1022*(1+I1022)</f>
        <v>4400</v>
      </c>
      <c r="K1022" s="71"/>
      <c r="L1022" s="71">
        <f t="shared" ref="L1022:L1023" si="491">K1022*J1022</f>
        <v>0</v>
      </c>
      <c r="M1022" s="71"/>
      <c r="N1022" s="41">
        <f t="shared" ref="N1022:N1023" si="492">M1022*J1022</f>
        <v>0</v>
      </c>
      <c r="O1022" s="71"/>
      <c r="P1022" s="71">
        <f t="shared" ref="P1022:P1023" si="493">O1022*J1022</f>
        <v>0</v>
      </c>
      <c r="Q1022" s="72">
        <f t="shared" ref="Q1022:Q1023" si="494">(K1022+O1022)*J1022</f>
        <v>0</v>
      </c>
      <c r="R1022" s="73"/>
      <c r="S1022" s="65"/>
      <c r="T1022" s="65"/>
      <c r="U1022" s="65"/>
      <c r="V1022" s="65"/>
      <c r="W1022" s="65"/>
      <c r="X1022" s="65"/>
      <c r="Y1022" s="65"/>
      <c r="Z1022" s="65"/>
      <c r="AA1022" s="65"/>
      <c r="AB1022" s="65"/>
      <c r="AC1022" s="65"/>
      <c r="AD1022" s="65"/>
      <c r="AE1022" s="65"/>
      <c r="AF1022" s="65"/>
      <c r="AG1022" s="65"/>
    </row>
    <row r="1023" spans="1:33" s="17" customFormat="1" x14ac:dyDescent="0.25">
      <c r="A1023" s="114">
        <f>IF(F1023&lt;&gt;"",1+MAX($A$7:A1022),"")</f>
        <v>776</v>
      </c>
      <c r="B1023" s="10" t="s">
        <v>998</v>
      </c>
      <c r="C1023" s="136"/>
      <c r="D1023" s="89"/>
      <c r="E1023" s="98" t="s">
        <v>1123</v>
      </c>
      <c r="F1023" s="68">
        <v>4400</v>
      </c>
      <c r="G1023" s="65"/>
      <c r="H1023" s="68" t="s">
        <v>41</v>
      </c>
      <c r="I1023" s="69">
        <v>0</v>
      </c>
      <c r="J1023" s="70">
        <f t="shared" si="490"/>
        <v>4400</v>
      </c>
      <c r="K1023" s="71"/>
      <c r="L1023" s="71">
        <f t="shared" si="491"/>
        <v>0</v>
      </c>
      <c r="M1023" s="71"/>
      <c r="N1023" s="41">
        <f t="shared" si="492"/>
        <v>0</v>
      </c>
      <c r="O1023" s="71"/>
      <c r="P1023" s="71">
        <f t="shared" si="493"/>
        <v>0</v>
      </c>
      <c r="Q1023" s="72">
        <f t="shared" si="494"/>
        <v>0</v>
      </c>
      <c r="R1023" s="73"/>
      <c r="S1023" s="65"/>
      <c r="T1023" s="65"/>
      <c r="U1023" s="65"/>
      <c r="V1023" s="65"/>
      <c r="W1023" s="65"/>
      <c r="X1023" s="65"/>
      <c r="Y1023" s="65"/>
      <c r="Z1023" s="65"/>
      <c r="AA1023" s="65"/>
      <c r="AB1023" s="65"/>
      <c r="AC1023" s="65"/>
      <c r="AD1023" s="65"/>
      <c r="AE1023" s="65"/>
      <c r="AF1023" s="65"/>
      <c r="AG1023" s="65"/>
    </row>
    <row r="1024" spans="1:33" s="17" customFormat="1" x14ac:dyDescent="0.25">
      <c r="A1024" s="114" t="str">
        <f>IF(F1024&lt;&gt;"",1+MAX($A$7:A1023),"")</f>
        <v/>
      </c>
      <c r="B1024" s="66"/>
      <c r="C1024" s="136"/>
      <c r="D1024" s="89"/>
      <c r="E1024" s="98"/>
      <c r="F1024" s="68"/>
      <c r="G1024" s="65"/>
      <c r="H1024" s="68"/>
      <c r="I1024" s="69"/>
      <c r="J1024" s="70"/>
      <c r="K1024" s="71"/>
      <c r="L1024" s="71"/>
      <c r="M1024" s="71"/>
      <c r="N1024" s="41"/>
      <c r="O1024" s="71"/>
      <c r="P1024" s="71"/>
      <c r="Q1024" s="72"/>
      <c r="R1024" s="73"/>
      <c r="S1024" s="65"/>
      <c r="T1024" s="65"/>
      <c r="U1024" s="65"/>
      <c r="V1024" s="65"/>
      <c r="W1024" s="65"/>
      <c r="X1024" s="65"/>
      <c r="Y1024" s="65"/>
      <c r="Z1024" s="65"/>
      <c r="AA1024" s="65"/>
      <c r="AB1024" s="65"/>
      <c r="AC1024" s="65"/>
      <c r="AD1024" s="65"/>
      <c r="AE1024" s="65"/>
      <c r="AF1024" s="65"/>
      <c r="AG1024" s="65"/>
    </row>
    <row r="1025" spans="1:33" s="200" customFormat="1" ht="52.2" x14ac:dyDescent="0.25">
      <c r="A1025" s="199" t="str">
        <f>IF(F1025&lt;&gt;"",1+MAX($A$7:A953),"")</f>
        <v/>
      </c>
      <c r="B1025" s="199"/>
      <c r="C1025" s="199"/>
      <c r="D1025" s="199" t="s">
        <v>199</v>
      </c>
      <c r="E1025" s="199" t="s">
        <v>200</v>
      </c>
      <c r="F1025" s="199"/>
      <c r="H1025" s="199"/>
      <c r="I1025" s="199"/>
      <c r="J1025" s="199"/>
      <c r="K1025" s="199"/>
      <c r="L1025" s="199"/>
      <c r="M1025" s="199"/>
      <c r="N1025" s="199"/>
      <c r="O1025" s="199"/>
      <c r="P1025" s="199"/>
      <c r="Q1025" s="199"/>
      <c r="R1025" s="201">
        <f>SUM(Q1026:Q1049)</f>
        <v>0</v>
      </c>
    </row>
    <row r="1026" spans="1:33" s="17" customFormat="1" x14ac:dyDescent="0.25">
      <c r="A1026" s="114" t="str">
        <f>IF(F1026&lt;&gt;"",1+MAX($A$7:A1025),"")</f>
        <v/>
      </c>
      <c r="B1026" s="10"/>
      <c r="C1026" s="5"/>
      <c r="D1026" s="5"/>
      <c r="E1026" s="4"/>
      <c r="F1026" s="11"/>
      <c r="H1026" s="68"/>
      <c r="I1026" s="7"/>
      <c r="J1026" s="8"/>
      <c r="K1026" s="41"/>
      <c r="L1026" s="41"/>
      <c r="M1026" s="41"/>
      <c r="N1026" s="41"/>
      <c r="O1026" s="41"/>
      <c r="P1026" s="41"/>
      <c r="Q1026" s="42"/>
      <c r="R1026" s="115"/>
    </row>
    <row r="1027" spans="1:33" s="17" customFormat="1" x14ac:dyDescent="0.25">
      <c r="A1027" s="114">
        <f>IF(F1027&lt;&gt;"",1+MAX($A$7:A1025),"")</f>
        <v>777</v>
      </c>
      <c r="B1027" s="217" t="s">
        <v>1110</v>
      </c>
      <c r="C1027" s="220" t="s">
        <v>1111</v>
      </c>
      <c r="D1027" s="220"/>
      <c r="E1027" s="3" t="s">
        <v>1082</v>
      </c>
      <c r="F1027" s="11">
        <v>1</v>
      </c>
      <c r="H1027" s="68" t="s">
        <v>35</v>
      </c>
      <c r="I1027" s="7"/>
      <c r="J1027" s="8"/>
      <c r="K1027" s="41"/>
      <c r="L1027" s="41"/>
      <c r="M1027" s="41"/>
      <c r="N1027" s="41"/>
      <c r="O1027" s="41"/>
      <c r="P1027" s="41"/>
      <c r="Q1027" s="42"/>
      <c r="R1027" s="115"/>
    </row>
    <row r="1028" spans="1:33" s="17" customFormat="1" x14ac:dyDescent="0.25">
      <c r="A1028" s="114">
        <f>IF(F1028&lt;&gt;"",1+MAX($A$7:A1027),"")</f>
        <v>778</v>
      </c>
      <c r="B1028" s="218"/>
      <c r="C1028" s="221"/>
      <c r="D1028" s="221"/>
      <c r="E1028" s="98" t="s">
        <v>1083</v>
      </c>
      <c r="F1028" s="68">
        <v>8</v>
      </c>
      <c r="G1028" s="65"/>
      <c r="H1028" s="68" t="s">
        <v>35</v>
      </c>
      <c r="I1028" s="69">
        <v>0</v>
      </c>
      <c r="J1028" s="70">
        <f t="shared" ref="J1028:J1047" si="495">F1028*(1+I1028)</f>
        <v>8</v>
      </c>
      <c r="K1028" s="71"/>
      <c r="L1028" s="71">
        <f t="shared" ref="L1028:L1047" si="496">K1028*J1028</f>
        <v>0</v>
      </c>
      <c r="M1028" s="71"/>
      <c r="N1028" s="41">
        <f t="shared" ref="N1028:N1047" si="497">M1028*J1028</f>
        <v>0</v>
      </c>
      <c r="O1028" s="71"/>
      <c r="P1028" s="71">
        <f t="shared" ref="P1028:P1047" si="498">O1028*J1028</f>
        <v>0</v>
      </c>
      <c r="Q1028" s="72">
        <f t="shared" ref="Q1028:Q1047" si="499">(K1028+O1028)*J1028</f>
        <v>0</v>
      </c>
      <c r="R1028" s="73"/>
      <c r="S1028" s="65"/>
      <c r="T1028" s="65"/>
      <c r="U1028" s="65"/>
      <c r="V1028" s="65"/>
      <c r="W1028" s="65"/>
      <c r="X1028" s="65"/>
      <c r="Y1028" s="65"/>
      <c r="Z1028" s="65"/>
      <c r="AA1028" s="65"/>
      <c r="AB1028" s="65"/>
      <c r="AC1028" s="65"/>
      <c r="AD1028" s="65"/>
      <c r="AE1028" s="65"/>
      <c r="AF1028" s="65"/>
      <c r="AG1028" s="65"/>
    </row>
    <row r="1029" spans="1:33" s="17" customFormat="1" x14ac:dyDescent="0.25">
      <c r="A1029" s="114">
        <f>IF(F1029&lt;&gt;"",1+MAX($A$7:A1028),"")</f>
        <v>779</v>
      </c>
      <c r="B1029" s="218"/>
      <c r="C1029" s="221"/>
      <c r="D1029" s="221"/>
      <c r="E1029" s="98" t="s">
        <v>1084</v>
      </c>
      <c r="F1029" s="68">
        <v>3</v>
      </c>
      <c r="G1029" s="65"/>
      <c r="H1029" s="68" t="s">
        <v>35</v>
      </c>
      <c r="I1029" s="69">
        <v>0</v>
      </c>
      <c r="J1029" s="70">
        <f t="shared" si="495"/>
        <v>3</v>
      </c>
      <c r="K1029" s="71"/>
      <c r="L1029" s="71">
        <f t="shared" si="496"/>
        <v>0</v>
      </c>
      <c r="M1029" s="71"/>
      <c r="N1029" s="41">
        <f t="shared" si="497"/>
        <v>0</v>
      </c>
      <c r="O1029" s="71"/>
      <c r="P1029" s="71">
        <f t="shared" si="498"/>
        <v>0</v>
      </c>
      <c r="Q1029" s="72">
        <f t="shared" si="499"/>
        <v>0</v>
      </c>
      <c r="R1029" s="73"/>
      <c r="S1029" s="65"/>
      <c r="T1029" s="65"/>
      <c r="U1029" s="65"/>
      <c r="V1029" s="65"/>
      <c r="W1029" s="65"/>
      <c r="X1029" s="65"/>
      <c r="Y1029" s="65"/>
      <c r="Z1029" s="65"/>
      <c r="AA1029" s="65"/>
      <c r="AB1029" s="65"/>
      <c r="AC1029" s="65"/>
      <c r="AD1029" s="65"/>
      <c r="AE1029" s="65"/>
      <c r="AF1029" s="65"/>
      <c r="AG1029" s="65"/>
    </row>
    <row r="1030" spans="1:33" s="17" customFormat="1" x14ac:dyDescent="0.25">
      <c r="A1030" s="114">
        <f>IF(F1030&lt;&gt;"",1+MAX($A$7:A1029),"")</f>
        <v>780</v>
      </c>
      <c r="B1030" s="218"/>
      <c r="C1030" s="221"/>
      <c r="D1030" s="221"/>
      <c r="E1030" s="98" t="s">
        <v>1085</v>
      </c>
      <c r="F1030" s="68">
        <v>1</v>
      </c>
      <c r="H1030" s="68" t="s">
        <v>35</v>
      </c>
      <c r="I1030" s="69">
        <v>0</v>
      </c>
      <c r="J1030" s="70">
        <f t="shared" si="495"/>
        <v>1</v>
      </c>
      <c r="K1030" s="71"/>
      <c r="L1030" s="71">
        <f t="shared" si="496"/>
        <v>0</v>
      </c>
      <c r="M1030" s="71"/>
      <c r="N1030" s="41">
        <f t="shared" si="497"/>
        <v>0</v>
      </c>
      <c r="O1030" s="71"/>
      <c r="P1030" s="71">
        <f t="shared" si="498"/>
        <v>0</v>
      </c>
      <c r="Q1030" s="72">
        <f t="shared" si="499"/>
        <v>0</v>
      </c>
      <c r="R1030" s="73"/>
    </row>
    <row r="1031" spans="1:33" s="17" customFormat="1" x14ac:dyDescent="0.25">
      <c r="A1031" s="114">
        <f>IF(F1031&lt;&gt;"",1+MAX($A$7:A1030),"")</f>
        <v>781</v>
      </c>
      <c r="B1031" s="218"/>
      <c r="C1031" s="221"/>
      <c r="D1031" s="221"/>
      <c r="E1031" s="98" t="s">
        <v>1086</v>
      </c>
      <c r="F1031" s="68">
        <v>1</v>
      </c>
      <c r="H1031" s="68" t="s">
        <v>35</v>
      </c>
      <c r="I1031" s="69">
        <v>0</v>
      </c>
      <c r="J1031" s="70">
        <f t="shared" si="495"/>
        <v>1</v>
      </c>
      <c r="K1031" s="71"/>
      <c r="L1031" s="71">
        <f t="shared" si="496"/>
        <v>0</v>
      </c>
      <c r="M1031" s="71"/>
      <c r="N1031" s="41">
        <f t="shared" si="497"/>
        <v>0</v>
      </c>
      <c r="O1031" s="71"/>
      <c r="P1031" s="71">
        <f t="shared" si="498"/>
        <v>0</v>
      </c>
      <c r="Q1031" s="72">
        <f t="shared" si="499"/>
        <v>0</v>
      </c>
      <c r="R1031" s="73"/>
    </row>
    <row r="1032" spans="1:33" s="17" customFormat="1" x14ac:dyDescent="0.25">
      <c r="A1032" s="114">
        <f>IF(F1032&lt;&gt;"",1+MAX($A$7:A1031),"")</f>
        <v>782</v>
      </c>
      <c r="B1032" s="218"/>
      <c r="C1032" s="221"/>
      <c r="D1032" s="221"/>
      <c r="E1032" s="98" t="s">
        <v>1087</v>
      </c>
      <c r="F1032" s="68">
        <v>6</v>
      </c>
      <c r="G1032" s="65"/>
      <c r="H1032" s="68" t="s">
        <v>35</v>
      </c>
      <c r="I1032" s="69">
        <v>0</v>
      </c>
      <c r="J1032" s="70">
        <f t="shared" si="495"/>
        <v>6</v>
      </c>
      <c r="K1032" s="71"/>
      <c r="L1032" s="71">
        <f t="shared" si="496"/>
        <v>0</v>
      </c>
      <c r="M1032" s="71"/>
      <c r="N1032" s="41">
        <f t="shared" si="497"/>
        <v>0</v>
      </c>
      <c r="O1032" s="71"/>
      <c r="P1032" s="71">
        <f t="shared" si="498"/>
        <v>0</v>
      </c>
      <c r="Q1032" s="72">
        <f t="shared" si="499"/>
        <v>0</v>
      </c>
      <c r="R1032" s="73"/>
      <c r="S1032" s="65"/>
      <c r="T1032" s="65"/>
      <c r="U1032" s="65"/>
      <c r="V1032" s="65"/>
      <c r="W1032" s="65"/>
      <c r="X1032" s="65"/>
      <c r="Y1032" s="65"/>
      <c r="Z1032" s="65"/>
      <c r="AA1032" s="65"/>
      <c r="AB1032" s="65"/>
      <c r="AC1032" s="65"/>
      <c r="AD1032" s="65"/>
      <c r="AE1032" s="65"/>
      <c r="AF1032" s="65"/>
      <c r="AG1032" s="65"/>
    </row>
    <row r="1033" spans="1:33" s="17" customFormat="1" x14ac:dyDescent="0.25">
      <c r="A1033" s="114">
        <f>IF(F1033&lt;&gt;"",1+MAX($A$7:A1032),"")</f>
        <v>783</v>
      </c>
      <c r="B1033" s="218"/>
      <c r="C1033" s="221"/>
      <c r="D1033" s="221"/>
      <c r="E1033" s="98" t="s">
        <v>1090</v>
      </c>
      <c r="F1033" s="68">
        <v>9</v>
      </c>
      <c r="G1033" s="65"/>
      <c r="H1033" s="68" t="s">
        <v>35</v>
      </c>
      <c r="I1033" s="69">
        <v>0</v>
      </c>
      <c r="J1033" s="70">
        <f t="shared" si="495"/>
        <v>9</v>
      </c>
      <c r="K1033" s="71"/>
      <c r="L1033" s="71">
        <f t="shared" si="496"/>
        <v>0</v>
      </c>
      <c r="M1033" s="71"/>
      <c r="N1033" s="41">
        <f t="shared" si="497"/>
        <v>0</v>
      </c>
      <c r="O1033" s="71"/>
      <c r="P1033" s="71">
        <f t="shared" si="498"/>
        <v>0</v>
      </c>
      <c r="Q1033" s="72">
        <f t="shared" si="499"/>
        <v>0</v>
      </c>
      <c r="R1033" s="73"/>
      <c r="S1033" s="65"/>
      <c r="T1033" s="65"/>
      <c r="U1033" s="65"/>
      <c r="V1033" s="65"/>
      <c r="W1033" s="65"/>
      <c r="X1033" s="65"/>
      <c r="Y1033" s="65"/>
      <c r="Z1033" s="65"/>
      <c r="AA1033" s="65"/>
      <c r="AB1033" s="65"/>
      <c r="AC1033" s="65"/>
      <c r="AD1033" s="65"/>
      <c r="AE1033" s="65"/>
      <c r="AF1033" s="65"/>
      <c r="AG1033" s="65"/>
    </row>
    <row r="1034" spans="1:33" s="17" customFormat="1" x14ac:dyDescent="0.25">
      <c r="A1034" s="114">
        <f>IF(F1034&lt;&gt;"",1+MAX($A$7:A1033),"")</f>
        <v>784</v>
      </c>
      <c r="B1034" s="218"/>
      <c r="C1034" s="221"/>
      <c r="D1034" s="221"/>
      <c r="E1034" s="98" t="s">
        <v>1088</v>
      </c>
      <c r="F1034" s="68">
        <v>4</v>
      </c>
      <c r="H1034" s="68" t="s">
        <v>35</v>
      </c>
      <c r="I1034" s="69">
        <v>0</v>
      </c>
      <c r="J1034" s="70">
        <f t="shared" si="495"/>
        <v>4</v>
      </c>
      <c r="K1034" s="71"/>
      <c r="L1034" s="71">
        <f t="shared" si="496"/>
        <v>0</v>
      </c>
      <c r="M1034" s="71"/>
      <c r="N1034" s="41">
        <f t="shared" si="497"/>
        <v>0</v>
      </c>
      <c r="O1034" s="71"/>
      <c r="P1034" s="71">
        <f t="shared" si="498"/>
        <v>0</v>
      </c>
      <c r="Q1034" s="72">
        <f t="shared" si="499"/>
        <v>0</v>
      </c>
      <c r="R1034" s="73"/>
    </row>
    <row r="1035" spans="1:33" s="17" customFormat="1" x14ac:dyDescent="0.25">
      <c r="A1035" s="114">
        <f>IF(F1035&lt;&gt;"",1+MAX($A$7:A1034),"")</f>
        <v>785</v>
      </c>
      <c r="B1035" s="218"/>
      <c r="C1035" s="221"/>
      <c r="D1035" s="221"/>
      <c r="E1035" s="98" t="s">
        <v>1089</v>
      </c>
      <c r="F1035" s="68">
        <v>2</v>
      </c>
      <c r="G1035" s="65"/>
      <c r="H1035" s="68" t="s">
        <v>35</v>
      </c>
      <c r="I1035" s="69">
        <v>0</v>
      </c>
      <c r="J1035" s="70">
        <f t="shared" si="495"/>
        <v>2</v>
      </c>
      <c r="K1035" s="71"/>
      <c r="L1035" s="71">
        <f t="shared" si="496"/>
        <v>0</v>
      </c>
      <c r="M1035" s="71"/>
      <c r="N1035" s="41">
        <f t="shared" si="497"/>
        <v>0</v>
      </c>
      <c r="O1035" s="71"/>
      <c r="P1035" s="71">
        <f t="shared" si="498"/>
        <v>0</v>
      </c>
      <c r="Q1035" s="72">
        <f t="shared" si="499"/>
        <v>0</v>
      </c>
      <c r="R1035" s="73"/>
      <c r="S1035" s="65"/>
      <c r="T1035" s="65"/>
      <c r="U1035" s="65"/>
      <c r="V1035" s="65"/>
      <c r="W1035" s="65"/>
      <c r="X1035" s="65"/>
      <c r="Y1035" s="65"/>
      <c r="Z1035" s="65"/>
      <c r="AA1035" s="65"/>
      <c r="AB1035" s="65"/>
      <c r="AC1035" s="65"/>
      <c r="AD1035" s="65"/>
      <c r="AE1035" s="65"/>
      <c r="AF1035" s="65"/>
      <c r="AG1035" s="65"/>
    </row>
    <row r="1036" spans="1:33" s="17" customFormat="1" x14ac:dyDescent="0.25">
      <c r="A1036" s="114">
        <f>IF(F1036&lt;&gt;"",1+MAX($A$7:A1035),"")</f>
        <v>786</v>
      </c>
      <c r="B1036" s="218"/>
      <c r="C1036" s="221"/>
      <c r="D1036" s="221"/>
      <c r="E1036" s="98" t="s">
        <v>1091</v>
      </c>
      <c r="F1036" s="68">
        <v>2</v>
      </c>
      <c r="H1036" s="68" t="s">
        <v>35</v>
      </c>
      <c r="I1036" s="69">
        <v>0</v>
      </c>
      <c r="J1036" s="70">
        <f t="shared" ref="J1036:J1037" si="500">F1036*(1+I1036)</f>
        <v>2</v>
      </c>
      <c r="K1036" s="71"/>
      <c r="L1036" s="71">
        <f t="shared" ref="L1036:L1037" si="501">K1036*J1036</f>
        <v>0</v>
      </c>
      <c r="M1036" s="71"/>
      <c r="N1036" s="41">
        <f t="shared" ref="N1036:N1037" si="502">M1036*J1036</f>
        <v>0</v>
      </c>
      <c r="O1036" s="71"/>
      <c r="P1036" s="71">
        <f t="shared" ref="P1036:P1037" si="503">O1036*J1036</f>
        <v>0</v>
      </c>
      <c r="Q1036" s="72">
        <f t="shared" ref="Q1036:Q1037" si="504">(K1036+O1036)*J1036</f>
        <v>0</v>
      </c>
      <c r="R1036" s="73"/>
    </row>
    <row r="1037" spans="1:33" s="17" customFormat="1" x14ac:dyDescent="0.25">
      <c r="A1037" s="114">
        <f>IF(F1037&lt;&gt;"",1+MAX($A$7:A1036),"")</f>
        <v>787</v>
      </c>
      <c r="B1037" s="218"/>
      <c r="C1037" s="221"/>
      <c r="D1037" s="221"/>
      <c r="E1037" s="98" t="s">
        <v>1105</v>
      </c>
      <c r="F1037" s="68">
        <v>2</v>
      </c>
      <c r="G1037" s="65"/>
      <c r="H1037" s="68" t="s">
        <v>35</v>
      </c>
      <c r="I1037" s="69">
        <v>0</v>
      </c>
      <c r="J1037" s="70">
        <f t="shared" si="500"/>
        <v>2</v>
      </c>
      <c r="K1037" s="71"/>
      <c r="L1037" s="71">
        <f t="shared" si="501"/>
        <v>0</v>
      </c>
      <c r="M1037" s="71"/>
      <c r="N1037" s="41">
        <f t="shared" si="502"/>
        <v>0</v>
      </c>
      <c r="O1037" s="71"/>
      <c r="P1037" s="71">
        <f t="shared" si="503"/>
        <v>0</v>
      </c>
      <c r="Q1037" s="72">
        <f t="shared" si="504"/>
        <v>0</v>
      </c>
      <c r="R1037" s="73"/>
      <c r="S1037" s="65"/>
      <c r="T1037" s="65"/>
      <c r="U1037" s="65"/>
      <c r="V1037" s="65"/>
      <c r="W1037" s="65"/>
      <c r="X1037" s="65"/>
      <c r="Y1037" s="65"/>
      <c r="Z1037" s="65"/>
      <c r="AA1037" s="65"/>
      <c r="AB1037" s="65"/>
      <c r="AC1037" s="65"/>
      <c r="AD1037" s="65"/>
      <c r="AE1037" s="65"/>
      <c r="AF1037" s="65"/>
      <c r="AG1037" s="65"/>
    </row>
    <row r="1038" spans="1:33" s="17" customFormat="1" x14ac:dyDescent="0.25">
      <c r="A1038" s="114">
        <f>IF(F1038&lt;&gt;"",1+MAX($A$7:A1037),"")</f>
        <v>788</v>
      </c>
      <c r="B1038" s="218"/>
      <c r="C1038" s="221"/>
      <c r="D1038" s="221"/>
      <c r="E1038" s="98" t="s">
        <v>1098</v>
      </c>
      <c r="F1038" s="68">
        <v>1</v>
      </c>
      <c r="H1038" s="68" t="s">
        <v>35</v>
      </c>
      <c r="I1038" s="69">
        <v>0</v>
      </c>
      <c r="J1038" s="70">
        <f t="shared" si="495"/>
        <v>1</v>
      </c>
      <c r="K1038" s="71"/>
      <c r="L1038" s="71">
        <f t="shared" si="496"/>
        <v>0</v>
      </c>
      <c r="M1038" s="71"/>
      <c r="N1038" s="41">
        <f t="shared" si="497"/>
        <v>0</v>
      </c>
      <c r="O1038" s="71"/>
      <c r="P1038" s="71">
        <f t="shared" si="498"/>
        <v>0</v>
      </c>
      <c r="Q1038" s="72">
        <f t="shared" si="499"/>
        <v>0</v>
      </c>
      <c r="R1038" s="73"/>
    </row>
    <row r="1039" spans="1:33" s="17" customFormat="1" x14ac:dyDescent="0.25">
      <c r="A1039" s="114">
        <f>IF(F1039&lt;&gt;"",1+MAX($A$7:A1038),"")</f>
        <v>789</v>
      </c>
      <c r="B1039" s="218"/>
      <c r="C1039" s="221"/>
      <c r="D1039" s="221"/>
      <c r="E1039" s="98" t="s">
        <v>1099</v>
      </c>
      <c r="F1039" s="68">
        <v>1</v>
      </c>
      <c r="G1039" s="65"/>
      <c r="H1039" s="68" t="s">
        <v>35</v>
      </c>
      <c r="I1039" s="69">
        <v>0</v>
      </c>
      <c r="J1039" s="70">
        <f t="shared" si="495"/>
        <v>1</v>
      </c>
      <c r="K1039" s="71"/>
      <c r="L1039" s="71">
        <f t="shared" si="496"/>
        <v>0</v>
      </c>
      <c r="M1039" s="71"/>
      <c r="N1039" s="41">
        <f t="shared" si="497"/>
        <v>0</v>
      </c>
      <c r="O1039" s="71"/>
      <c r="P1039" s="71">
        <f t="shared" si="498"/>
        <v>0</v>
      </c>
      <c r="Q1039" s="72">
        <f t="shared" si="499"/>
        <v>0</v>
      </c>
      <c r="R1039" s="73"/>
      <c r="S1039" s="65"/>
      <c r="T1039" s="65"/>
      <c r="U1039" s="65"/>
      <c r="V1039" s="65"/>
      <c r="W1039" s="65"/>
      <c r="X1039" s="65"/>
      <c r="Y1039" s="65"/>
      <c r="Z1039" s="65"/>
      <c r="AA1039" s="65"/>
      <c r="AB1039" s="65"/>
      <c r="AC1039" s="65"/>
      <c r="AD1039" s="65"/>
      <c r="AE1039" s="65"/>
      <c r="AF1039" s="65"/>
      <c r="AG1039" s="65"/>
    </row>
    <row r="1040" spans="1:33" s="17" customFormat="1" x14ac:dyDescent="0.25">
      <c r="A1040" s="114">
        <f>IF(F1040&lt;&gt;"",1+MAX($A$7:A1039),"")</f>
        <v>790</v>
      </c>
      <c r="B1040" s="218"/>
      <c r="C1040" s="221"/>
      <c r="D1040" s="221"/>
      <c r="E1040" s="98" t="s">
        <v>1100</v>
      </c>
      <c r="F1040" s="68">
        <v>1</v>
      </c>
      <c r="H1040" s="68" t="s">
        <v>35</v>
      </c>
      <c r="I1040" s="69">
        <v>0</v>
      </c>
      <c r="J1040" s="70">
        <f t="shared" ref="J1040:J1041" si="505">F1040*(1+I1040)</f>
        <v>1</v>
      </c>
      <c r="K1040" s="71"/>
      <c r="L1040" s="71">
        <f t="shared" ref="L1040:L1041" si="506">K1040*J1040</f>
        <v>0</v>
      </c>
      <c r="M1040" s="71"/>
      <c r="N1040" s="41">
        <f t="shared" ref="N1040:N1041" si="507">M1040*J1040</f>
        <v>0</v>
      </c>
      <c r="O1040" s="71"/>
      <c r="P1040" s="71">
        <f t="shared" ref="P1040:P1041" si="508">O1040*J1040</f>
        <v>0</v>
      </c>
      <c r="Q1040" s="72">
        <f t="shared" ref="Q1040:Q1041" si="509">(K1040+O1040)*J1040</f>
        <v>0</v>
      </c>
      <c r="R1040" s="73"/>
    </row>
    <row r="1041" spans="1:33" s="17" customFormat="1" x14ac:dyDescent="0.25">
      <c r="A1041" s="114">
        <f>IF(F1041&lt;&gt;"",1+MAX($A$7:A1040),"")</f>
        <v>791</v>
      </c>
      <c r="B1041" s="218"/>
      <c r="C1041" s="221"/>
      <c r="D1041" s="221"/>
      <c r="E1041" s="98" t="s">
        <v>1101</v>
      </c>
      <c r="F1041" s="68">
        <v>8</v>
      </c>
      <c r="G1041" s="65"/>
      <c r="H1041" s="68" t="s">
        <v>35</v>
      </c>
      <c r="I1041" s="69">
        <v>0</v>
      </c>
      <c r="J1041" s="70">
        <f t="shared" si="505"/>
        <v>8</v>
      </c>
      <c r="K1041" s="71"/>
      <c r="L1041" s="71">
        <f t="shared" si="506"/>
        <v>0</v>
      </c>
      <c r="M1041" s="71"/>
      <c r="N1041" s="41">
        <f t="shared" si="507"/>
        <v>0</v>
      </c>
      <c r="O1041" s="71"/>
      <c r="P1041" s="71">
        <f t="shared" si="508"/>
        <v>0</v>
      </c>
      <c r="Q1041" s="72">
        <f t="shared" si="509"/>
        <v>0</v>
      </c>
      <c r="R1041" s="73"/>
      <c r="S1041" s="65"/>
      <c r="T1041" s="65"/>
      <c r="U1041" s="65"/>
      <c r="V1041" s="65"/>
      <c r="W1041" s="65"/>
      <c r="X1041" s="65"/>
      <c r="Y1041" s="65"/>
      <c r="Z1041" s="65"/>
      <c r="AA1041" s="65"/>
      <c r="AB1041" s="65"/>
      <c r="AC1041" s="65"/>
      <c r="AD1041" s="65"/>
      <c r="AE1041" s="65"/>
      <c r="AF1041" s="65"/>
      <c r="AG1041" s="65"/>
    </row>
    <row r="1042" spans="1:33" s="17" customFormat="1" x14ac:dyDescent="0.25">
      <c r="A1042" s="114">
        <f>IF(F1042&lt;&gt;"",1+MAX($A$7:A1041),"")</f>
        <v>792</v>
      </c>
      <c r="B1042" s="218"/>
      <c r="C1042" s="221"/>
      <c r="D1042" s="221"/>
      <c r="E1042" s="98" t="s">
        <v>1102</v>
      </c>
      <c r="F1042" s="68">
        <v>6</v>
      </c>
      <c r="H1042" s="68" t="s">
        <v>35</v>
      </c>
      <c r="I1042" s="69">
        <v>0</v>
      </c>
      <c r="J1042" s="70">
        <f t="shared" si="495"/>
        <v>6</v>
      </c>
      <c r="K1042" s="71"/>
      <c r="L1042" s="71">
        <f t="shared" si="496"/>
        <v>0</v>
      </c>
      <c r="M1042" s="71"/>
      <c r="N1042" s="41">
        <f t="shared" si="497"/>
        <v>0</v>
      </c>
      <c r="O1042" s="71"/>
      <c r="P1042" s="71">
        <f t="shared" si="498"/>
        <v>0</v>
      </c>
      <c r="Q1042" s="72">
        <f t="shared" si="499"/>
        <v>0</v>
      </c>
      <c r="R1042" s="73"/>
    </row>
    <row r="1043" spans="1:33" s="17" customFormat="1" x14ac:dyDescent="0.25">
      <c r="A1043" s="114">
        <f>IF(F1043&lt;&gt;"",1+MAX($A$7:A1042),"")</f>
        <v>793</v>
      </c>
      <c r="B1043" s="218"/>
      <c r="C1043" s="221"/>
      <c r="D1043" s="221"/>
      <c r="E1043" s="98" t="s">
        <v>1103</v>
      </c>
      <c r="F1043" s="68">
        <v>4</v>
      </c>
      <c r="G1043" s="65"/>
      <c r="H1043" s="68" t="s">
        <v>35</v>
      </c>
      <c r="I1043" s="69">
        <v>0</v>
      </c>
      <c r="J1043" s="70">
        <f t="shared" si="495"/>
        <v>4</v>
      </c>
      <c r="K1043" s="71"/>
      <c r="L1043" s="71">
        <f t="shared" si="496"/>
        <v>0</v>
      </c>
      <c r="M1043" s="71"/>
      <c r="N1043" s="41">
        <f t="shared" si="497"/>
        <v>0</v>
      </c>
      <c r="O1043" s="71"/>
      <c r="P1043" s="71">
        <f t="shared" si="498"/>
        <v>0</v>
      </c>
      <c r="Q1043" s="72">
        <f t="shared" si="499"/>
        <v>0</v>
      </c>
      <c r="R1043" s="73"/>
      <c r="S1043" s="65"/>
      <c r="T1043" s="65"/>
      <c r="U1043" s="65"/>
      <c r="V1043" s="65"/>
      <c r="W1043" s="65"/>
      <c r="X1043" s="65"/>
      <c r="Y1043" s="65"/>
      <c r="Z1043" s="65"/>
      <c r="AA1043" s="65"/>
      <c r="AB1043" s="65"/>
      <c r="AC1043" s="65"/>
      <c r="AD1043" s="65"/>
      <c r="AE1043" s="65"/>
      <c r="AF1043" s="65"/>
      <c r="AG1043" s="65"/>
    </row>
    <row r="1044" spans="1:33" s="17" customFormat="1" x14ac:dyDescent="0.25">
      <c r="A1044" s="114">
        <f>IF(F1044&lt;&gt;"",1+MAX($A$7:A1043),"")</f>
        <v>794</v>
      </c>
      <c r="B1044" s="218"/>
      <c r="C1044" s="221"/>
      <c r="D1044" s="221"/>
      <c r="E1044" s="98" t="s">
        <v>1104</v>
      </c>
      <c r="F1044" s="68">
        <v>5</v>
      </c>
      <c r="G1044" s="65"/>
      <c r="H1044" s="68" t="s">
        <v>35</v>
      </c>
      <c r="I1044" s="69">
        <v>0</v>
      </c>
      <c r="J1044" s="70">
        <f t="shared" si="495"/>
        <v>5</v>
      </c>
      <c r="K1044" s="71"/>
      <c r="L1044" s="71">
        <f t="shared" si="496"/>
        <v>0</v>
      </c>
      <c r="M1044" s="71"/>
      <c r="N1044" s="41">
        <f t="shared" si="497"/>
        <v>0</v>
      </c>
      <c r="O1044" s="71"/>
      <c r="P1044" s="71">
        <f t="shared" si="498"/>
        <v>0</v>
      </c>
      <c r="Q1044" s="72">
        <f t="shared" si="499"/>
        <v>0</v>
      </c>
      <c r="R1044" s="73"/>
      <c r="S1044" s="65"/>
      <c r="T1044" s="65"/>
      <c r="U1044" s="65"/>
      <c r="V1044" s="65"/>
      <c r="W1044" s="65"/>
      <c r="X1044" s="65"/>
      <c r="Y1044" s="65"/>
      <c r="Z1044" s="65"/>
      <c r="AA1044" s="65"/>
      <c r="AB1044" s="65"/>
      <c r="AC1044" s="65"/>
      <c r="AD1044" s="65"/>
      <c r="AE1044" s="65"/>
      <c r="AF1044" s="65"/>
      <c r="AG1044" s="65"/>
    </row>
    <row r="1045" spans="1:33" s="17" customFormat="1" x14ac:dyDescent="0.25">
      <c r="A1045" s="114">
        <f>IF(F1045&lt;&gt;"",1+MAX($A$7:A1044),"")</f>
        <v>795</v>
      </c>
      <c r="B1045" s="218"/>
      <c r="C1045" s="221"/>
      <c r="D1045" s="221"/>
      <c r="E1045" s="98" t="s">
        <v>1109</v>
      </c>
      <c r="F1045" s="68">
        <v>4</v>
      </c>
      <c r="H1045" s="68" t="s">
        <v>35</v>
      </c>
      <c r="I1045" s="69">
        <v>0</v>
      </c>
      <c r="J1045" s="70">
        <f t="shared" si="495"/>
        <v>4</v>
      </c>
      <c r="K1045" s="71"/>
      <c r="L1045" s="71">
        <f t="shared" si="496"/>
        <v>0</v>
      </c>
      <c r="M1045" s="71"/>
      <c r="N1045" s="41">
        <f t="shared" si="497"/>
        <v>0</v>
      </c>
      <c r="O1045" s="71"/>
      <c r="P1045" s="71">
        <f t="shared" si="498"/>
        <v>0</v>
      </c>
      <c r="Q1045" s="72">
        <f t="shared" si="499"/>
        <v>0</v>
      </c>
      <c r="R1045" s="73"/>
    </row>
    <row r="1046" spans="1:33" s="17" customFormat="1" x14ac:dyDescent="0.25">
      <c r="A1046" s="114">
        <f>IF(F1046&lt;&gt;"",1+MAX($A$7:A1045),"")</f>
        <v>796</v>
      </c>
      <c r="B1046" s="218"/>
      <c r="C1046" s="221"/>
      <c r="D1046" s="221"/>
      <c r="E1046" s="98" t="s">
        <v>1106</v>
      </c>
      <c r="F1046" s="68">
        <v>1</v>
      </c>
      <c r="G1046" s="65"/>
      <c r="H1046" s="68" t="s">
        <v>35</v>
      </c>
      <c r="I1046" s="69">
        <v>0</v>
      </c>
      <c r="J1046" s="70">
        <f t="shared" si="495"/>
        <v>1</v>
      </c>
      <c r="K1046" s="71"/>
      <c r="L1046" s="71">
        <f t="shared" si="496"/>
        <v>0</v>
      </c>
      <c r="M1046" s="71"/>
      <c r="N1046" s="41">
        <f t="shared" si="497"/>
        <v>0</v>
      </c>
      <c r="O1046" s="71"/>
      <c r="P1046" s="71">
        <f t="shared" si="498"/>
        <v>0</v>
      </c>
      <c r="Q1046" s="72">
        <f t="shared" si="499"/>
        <v>0</v>
      </c>
      <c r="R1046" s="73"/>
      <c r="S1046" s="65"/>
      <c r="T1046" s="65"/>
      <c r="U1046" s="65"/>
      <c r="V1046" s="65"/>
      <c r="W1046" s="65"/>
      <c r="X1046" s="65"/>
      <c r="Y1046" s="65"/>
      <c r="Z1046" s="65"/>
      <c r="AA1046" s="65"/>
      <c r="AB1046" s="65"/>
      <c r="AC1046" s="65"/>
      <c r="AD1046" s="65"/>
      <c r="AE1046" s="65"/>
      <c r="AF1046" s="65"/>
      <c r="AG1046" s="65"/>
    </row>
    <row r="1047" spans="1:33" s="17" customFormat="1" x14ac:dyDescent="0.25">
      <c r="A1047" s="114">
        <f>IF(F1047&lt;&gt;"",1+MAX($A$7:A1046),"")</f>
        <v>797</v>
      </c>
      <c r="B1047" s="218"/>
      <c r="C1047" s="221"/>
      <c r="D1047" s="221"/>
      <c r="E1047" s="98" t="s">
        <v>1107</v>
      </c>
      <c r="F1047" s="68">
        <v>1</v>
      </c>
      <c r="G1047" s="65"/>
      <c r="H1047" s="68" t="s">
        <v>35</v>
      </c>
      <c r="I1047" s="69">
        <v>0</v>
      </c>
      <c r="J1047" s="70">
        <f t="shared" si="495"/>
        <v>1</v>
      </c>
      <c r="K1047" s="71"/>
      <c r="L1047" s="71">
        <f t="shared" si="496"/>
        <v>0</v>
      </c>
      <c r="M1047" s="71"/>
      <c r="N1047" s="41">
        <f t="shared" si="497"/>
        <v>0</v>
      </c>
      <c r="O1047" s="71"/>
      <c r="P1047" s="71">
        <f t="shared" si="498"/>
        <v>0</v>
      </c>
      <c r="Q1047" s="72">
        <f t="shared" si="499"/>
        <v>0</v>
      </c>
      <c r="R1047" s="73"/>
      <c r="S1047" s="65"/>
      <c r="T1047" s="65"/>
      <c r="U1047" s="65"/>
      <c r="V1047" s="65"/>
      <c r="W1047" s="65"/>
      <c r="X1047" s="65"/>
      <c r="Y1047" s="65"/>
      <c r="Z1047" s="65"/>
      <c r="AA1047" s="65"/>
      <c r="AB1047" s="65"/>
      <c r="AC1047" s="65"/>
      <c r="AD1047" s="65"/>
      <c r="AE1047" s="65"/>
      <c r="AF1047" s="65"/>
      <c r="AG1047" s="65"/>
    </row>
    <row r="1048" spans="1:33" s="17" customFormat="1" x14ac:dyDescent="0.25">
      <c r="A1048" s="114">
        <f>IF(F1048&lt;&gt;"",1+MAX($A$7:A1047),"")</f>
        <v>798</v>
      </c>
      <c r="B1048" s="219"/>
      <c r="C1048" s="222"/>
      <c r="D1048" s="222"/>
      <c r="E1048" s="98" t="s">
        <v>1108</v>
      </c>
      <c r="F1048" s="68">
        <v>2</v>
      </c>
      <c r="H1048" s="68" t="s">
        <v>35</v>
      </c>
      <c r="I1048" s="69">
        <v>0</v>
      </c>
      <c r="J1048" s="70">
        <f t="shared" ref="J1048" si="510">F1048*(1+I1048)</f>
        <v>2</v>
      </c>
      <c r="K1048" s="71"/>
      <c r="L1048" s="71">
        <f t="shared" ref="L1048" si="511">K1048*J1048</f>
        <v>0</v>
      </c>
      <c r="M1048" s="71"/>
      <c r="N1048" s="41">
        <f t="shared" ref="N1048" si="512">M1048*J1048</f>
        <v>0</v>
      </c>
      <c r="O1048" s="71"/>
      <c r="P1048" s="71">
        <f t="shared" ref="P1048" si="513">O1048*J1048</f>
        <v>0</v>
      </c>
      <c r="Q1048" s="72">
        <f t="shared" ref="Q1048" si="514">(K1048+O1048)*J1048</f>
        <v>0</v>
      </c>
      <c r="R1048" s="73"/>
    </row>
    <row r="1049" spans="1:33" s="17" customFormat="1" x14ac:dyDescent="0.25">
      <c r="A1049" s="114" t="str">
        <f>IF(F1049&lt;&gt;"",1+MAX($A$7:A1048),"")</f>
        <v/>
      </c>
      <c r="B1049" s="10"/>
      <c r="C1049" s="5"/>
      <c r="D1049" s="5"/>
      <c r="E1049" s="4"/>
      <c r="F1049" s="11"/>
      <c r="H1049" s="68"/>
      <c r="I1049" s="7"/>
      <c r="J1049" s="8"/>
      <c r="K1049" s="41"/>
      <c r="L1049" s="41"/>
      <c r="M1049" s="41"/>
      <c r="N1049" s="41"/>
      <c r="O1049" s="41"/>
      <c r="P1049" s="41"/>
      <c r="Q1049" s="42"/>
      <c r="R1049" s="115"/>
    </row>
    <row r="1050" spans="1:33" s="200" customFormat="1" ht="69.599999999999994" x14ac:dyDescent="0.25">
      <c r="A1050" s="199" t="str">
        <f>IF(F1050&lt;&gt;"",1+MAX($A$7:A850),"")</f>
        <v/>
      </c>
      <c r="B1050" s="199"/>
      <c r="C1050" s="199"/>
      <c r="D1050" s="199" t="s">
        <v>201</v>
      </c>
      <c r="E1050" s="199" t="s">
        <v>1124</v>
      </c>
      <c r="F1050" s="199"/>
      <c r="H1050" s="199"/>
      <c r="I1050" s="199"/>
      <c r="J1050" s="199"/>
      <c r="K1050" s="199"/>
      <c r="L1050" s="199"/>
      <c r="M1050" s="199"/>
      <c r="N1050" s="199"/>
      <c r="O1050" s="199"/>
      <c r="P1050" s="199"/>
      <c r="Q1050" s="199"/>
      <c r="R1050" s="201">
        <f>SUM(Q1051:Q1059)</f>
        <v>0</v>
      </c>
    </row>
    <row r="1051" spans="1:33" s="17" customFormat="1" x14ac:dyDescent="0.25">
      <c r="A1051" s="114" t="str">
        <f>IF(F1051&lt;&gt;"",1+MAX($A$7:A1050),"")</f>
        <v/>
      </c>
      <c r="B1051" s="10"/>
      <c r="C1051" s="5"/>
      <c r="D1051" s="5"/>
      <c r="E1051" s="4"/>
      <c r="F1051" s="11"/>
      <c r="H1051" s="68"/>
      <c r="I1051" s="7"/>
      <c r="J1051" s="8"/>
      <c r="K1051" s="41"/>
      <c r="L1051" s="41"/>
      <c r="M1051" s="41"/>
      <c r="N1051" s="41"/>
      <c r="O1051" s="41"/>
      <c r="P1051" s="41"/>
      <c r="Q1051" s="42"/>
      <c r="R1051" s="115"/>
    </row>
    <row r="1052" spans="1:33" s="17" customFormat="1" x14ac:dyDescent="0.25">
      <c r="A1052" s="114">
        <f>IF(F1052&lt;&gt;"",1+MAX($A$7:A1050),"")</f>
        <v>799</v>
      </c>
      <c r="B1052" s="217" t="s">
        <v>1110</v>
      </c>
      <c r="C1052" s="220" t="s">
        <v>1111</v>
      </c>
      <c r="D1052" s="220"/>
      <c r="E1052" s="3" t="s">
        <v>1092</v>
      </c>
      <c r="F1052" s="11">
        <v>1</v>
      </c>
      <c r="H1052" s="68" t="s">
        <v>35</v>
      </c>
      <c r="I1052" s="7"/>
      <c r="J1052" s="8"/>
      <c r="K1052" s="41"/>
      <c r="L1052" s="41"/>
      <c r="M1052" s="41"/>
      <c r="N1052" s="41"/>
      <c r="O1052" s="41"/>
      <c r="P1052" s="41"/>
      <c r="Q1052" s="42"/>
      <c r="R1052" s="115"/>
    </row>
    <row r="1053" spans="1:33" s="17" customFormat="1" x14ac:dyDescent="0.25">
      <c r="A1053" s="114">
        <f>IF(F1053&lt;&gt;"",1+MAX($A$7:A1052),"")</f>
        <v>800</v>
      </c>
      <c r="B1053" s="218"/>
      <c r="C1053" s="221"/>
      <c r="D1053" s="221"/>
      <c r="E1053" s="98" t="s">
        <v>1132</v>
      </c>
      <c r="F1053" s="68">
        <v>2</v>
      </c>
      <c r="G1053" s="65"/>
      <c r="H1053" s="68" t="s">
        <v>35</v>
      </c>
      <c r="I1053" s="69">
        <v>0</v>
      </c>
      <c r="J1053" s="70">
        <f t="shared" ref="J1053:J1054" si="515">F1053*(1+I1053)</f>
        <v>2</v>
      </c>
      <c r="K1053" s="71"/>
      <c r="L1053" s="71">
        <f t="shared" ref="L1053:L1054" si="516">K1053*J1053</f>
        <v>0</v>
      </c>
      <c r="M1053" s="71"/>
      <c r="N1053" s="41">
        <f t="shared" ref="N1053:N1054" si="517">M1053*J1053</f>
        <v>0</v>
      </c>
      <c r="O1053" s="71"/>
      <c r="P1053" s="71">
        <f t="shared" ref="P1053:P1054" si="518">O1053*J1053</f>
        <v>0</v>
      </c>
      <c r="Q1053" s="72">
        <f t="shared" ref="Q1053:Q1054" si="519">(K1053+O1053)*J1053</f>
        <v>0</v>
      </c>
      <c r="R1053" s="73"/>
      <c r="S1053" s="65"/>
      <c r="T1053" s="65"/>
      <c r="U1053" s="65"/>
      <c r="V1053" s="65"/>
      <c r="W1053" s="65"/>
      <c r="X1053" s="65"/>
      <c r="Y1053" s="65"/>
      <c r="Z1053" s="65"/>
      <c r="AA1053" s="65"/>
      <c r="AB1053" s="65"/>
      <c r="AC1053" s="65"/>
      <c r="AD1053" s="65"/>
      <c r="AE1053" s="65"/>
      <c r="AF1053" s="65"/>
      <c r="AG1053" s="65"/>
    </row>
    <row r="1054" spans="1:33" s="17" customFormat="1" x14ac:dyDescent="0.25">
      <c r="A1054" s="114">
        <f>IF(F1054&lt;&gt;"",1+MAX($A$7:A1053),"")</f>
        <v>801</v>
      </c>
      <c r="B1054" s="218"/>
      <c r="C1054" s="221"/>
      <c r="D1054" s="221"/>
      <c r="E1054" s="98" t="s">
        <v>1097</v>
      </c>
      <c r="F1054" s="68">
        <v>1</v>
      </c>
      <c r="G1054" s="65"/>
      <c r="H1054" s="68" t="s">
        <v>35</v>
      </c>
      <c r="I1054" s="69">
        <v>0</v>
      </c>
      <c r="J1054" s="70">
        <f t="shared" si="515"/>
        <v>1</v>
      </c>
      <c r="K1054" s="71"/>
      <c r="L1054" s="71">
        <f t="shared" si="516"/>
        <v>0</v>
      </c>
      <c r="M1054" s="71"/>
      <c r="N1054" s="41">
        <f t="shared" si="517"/>
        <v>0</v>
      </c>
      <c r="O1054" s="71"/>
      <c r="P1054" s="71">
        <f t="shared" si="518"/>
        <v>0</v>
      </c>
      <c r="Q1054" s="72">
        <f t="shared" si="519"/>
        <v>0</v>
      </c>
      <c r="R1054" s="73"/>
      <c r="S1054" s="65"/>
      <c r="T1054" s="65"/>
      <c r="U1054" s="65"/>
      <c r="V1054" s="65"/>
      <c r="W1054" s="65"/>
      <c r="X1054" s="65"/>
      <c r="Y1054" s="65"/>
      <c r="Z1054" s="65"/>
      <c r="AA1054" s="65"/>
      <c r="AB1054" s="65"/>
      <c r="AC1054" s="65"/>
      <c r="AD1054" s="65"/>
      <c r="AE1054" s="65"/>
      <c r="AF1054" s="65"/>
      <c r="AG1054" s="65"/>
    </row>
    <row r="1055" spans="1:33" s="17" customFormat="1" x14ac:dyDescent="0.25">
      <c r="A1055" s="114">
        <f>IF(F1055&lt;&gt;"",1+MAX($A$7:A1054),"")</f>
        <v>802</v>
      </c>
      <c r="B1055" s="218"/>
      <c r="C1055" s="221"/>
      <c r="D1055" s="221"/>
      <c r="E1055" s="98" t="s">
        <v>1093</v>
      </c>
      <c r="F1055" s="68">
        <v>1</v>
      </c>
      <c r="H1055" s="68" t="s">
        <v>35</v>
      </c>
      <c r="I1055" s="69">
        <v>0</v>
      </c>
      <c r="J1055" s="70">
        <f t="shared" ref="J1055:J1058" si="520">F1055*(1+I1055)</f>
        <v>1</v>
      </c>
      <c r="K1055" s="71"/>
      <c r="L1055" s="71">
        <f t="shared" ref="L1055:L1058" si="521">K1055*J1055</f>
        <v>0</v>
      </c>
      <c r="M1055" s="71"/>
      <c r="N1055" s="41">
        <f t="shared" ref="N1055:N1058" si="522">M1055*J1055</f>
        <v>0</v>
      </c>
      <c r="O1055" s="71"/>
      <c r="P1055" s="71">
        <f t="shared" ref="P1055:P1058" si="523">O1055*J1055</f>
        <v>0</v>
      </c>
      <c r="Q1055" s="72">
        <f t="shared" ref="Q1055:Q1058" si="524">(K1055+O1055)*J1055</f>
        <v>0</v>
      </c>
      <c r="R1055" s="73"/>
    </row>
    <row r="1056" spans="1:33" s="17" customFormat="1" x14ac:dyDescent="0.25">
      <c r="A1056" s="114">
        <f>IF(F1056&lt;&gt;"",1+MAX($A$7:A1055),"")</f>
        <v>803</v>
      </c>
      <c r="B1056" s="218"/>
      <c r="C1056" s="221"/>
      <c r="D1056" s="221"/>
      <c r="E1056" s="98" t="s">
        <v>1094</v>
      </c>
      <c r="F1056" s="68">
        <v>1</v>
      </c>
      <c r="H1056" s="68" t="s">
        <v>35</v>
      </c>
      <c r="I1056" s="69">
        <v>0</v>
      </c>
      <c r="J1056" s="70">
        <f t="shared" si="520"/>
        <v>1</v>
      </c>
      <c r="K1056" s="71"/>
      <c r="L1056" s="71">
        <f t="shared" si="521"/>
        <v>0</v>
      </c>
      <c r="M1056" s="71"/>
      <c r="N1056" s="41">
        <f t="shared" si="522"/>
        <v>0</v>
      </c>
      <c r="O1056" s="71"/>
      <c r="P1056" s="71">
        <f t="shared" si="523"/>
        <v>0</v>
      </c>
      <c r="Q1056" s="72">
        <f t="shared" si="524"/>
        <v>0</v>
      </c>
      <c r="R1056" s="73"/>
    </row>
    <row r="1057" spans="1:33" s="17" customFormat="1" x14ac:dyDescent="0.25">
      <c r="A1057" s="114">
        <f>IF(F1057&lt;&gt;"",1+MAX($A$7:A1056),"")</f>
        <v>804</v>
      </c>
      <c r="B1057" s="218"/>
      <c r="C1057" s="221"/>
      <c r="D1057" s="221"/>
      <c r="E1057" s="98" t="s">
        <v>1095</v>
      </c>
      <c r="F1057" s="68">
        <v>1</v>
      </c>
      <c r="G1057" s="65"/>
      <c r="H1057" s="68" t="s">
        <v>35</v>
      </c>
      <c r="I1057" s="69">
        <v>0</v>
      </c>
      <c r="J1057" s="70">
        <f t="shared" si="520"/>
        <v>1</v>
      </c>
      <c r="K1057" s="71"/>
      <c r="L1057" s="71">
        <f t="shared" si="521"/>
        <v>0</v>
      </c>
      <c r="M1057" s="71"/>
      <c r="N1057" s="41">
        <f t="shared" si="522"/>
        <v>0</v>
      </c>
      <c r="O1057" s="71"/>
      <c r="P1057" s="71">
        <f t="shared" si="523"/>
        <v>0</v>
      </c>
      <c r="Q1057" s="72">
        <f t="shared" si="524"/>
        <v>0</v>
      </c>
      <c r="R1057" s="73"/>
      <c r="S1057" s="65"/>
      <c r="T1057" s="65"/>
      <c r="U1057" s="65"/>
      <c r="V1057" s="65"/>
      <c r="W1057" s="65"/>
      <c r="X1057" s="65"/>
      <c r="Y1057" s="65"/>
      <c r="Z1057" s="65"/>
      <c r="AA1057" s="65"/>
      <c r="AB1057" s="65"/>
      <c r="AC1057" s="65"/>
      <c r="AD1057" s="65"/>
      <c r="AE1057" s="65"/>
      <c r="AF1057" s="65"/>
      <c r="AG1057" s="65"/>
    </row>
    <row r="1058" spans="1:33" s="17" customFormat="1" x14ac:dyDescent="0.25">
      <c r="A1058" s="181">
        <f>IF(F1058&lt;&gt;"",1+MAX($A$7:A1057),"")</f>
        <v>805</v>
      </c>
      <c r="B1058" s="218"/>
      <c r="C1058" s="221"/>
      <c r="D1058" s="221"/>
      <c r="E1058" s="184" t="s">
        <v>1096</v>
      </c>
      <c r="F1058" s="169">
        <v>1</v>
      </c>
      <c r="G1058" s="65"/>
      <c r="H1058" s="169" t="s">
        <v>35</v>
      </c>
      <c r="I1058" s="153">
        <v>0</v>
      </c>
      <c r="J1058" s="185">
        <f t="shared" si="520"/>
        <v>1</v>
      </c>
      <c r="K1058" s="186"/>
      <c r="L1058" s="186">
        <f t="shared" si="521"/>
        <v>0</v>
      </c>
      <c r="M1058" s="186"/>
      <c r="N1058" s="155">
        <f t="shared" si="522"/>
        <v>0</v>
      </c>
      <c r="O1058" s="186"/>
      <c r="P1058" s="186">
        <f t="shared" si="523"/>
        <v>0</v>
      </c>
      <c r="Q1058" s="187">
        <f t="shared" si="524"/>
        <v>0</v>
      </c>
      <c r="R1058" s="188"/>
      <c r="S1058" s="65"/>
      <c r="T1058" s="65"/>
      <c r="U1058" s="65"/>
      <c r="V1058" s="65"/>
      <c r="W1058" s="65"/>
      <c r="X1058" s="65"/>
      <c r="Y1058" s="65"/>
      <c r="Z1058" s="65"/>
      <c r="AA1058" s="65"/>
      <c r="AB1058" s="65"/>
      <c r="AC1058" s="65"/>
      <c r="AD1058" s="65"/>
      <c r="AE1058" s="65"/>
      <c r="AF1058" s="65"/>
      <c r="AG1058" s="65"/>
    </row>
    <row r="1059" spans="1:33" s="17" customFormat="1" x14ac:dyDescent="0.25">
      <c r="A1059" s="114" t="str">
        <f>IF(F1059&lt;&gt;"",1+MAX($A$7:A1058),"")</f>
        <v/>
      </c>
      <c r="B1059" s="152"/>
      <c r="C1059" s="1"/>
      <c r="D1059" s="1"/>
      <c r="E1059" s="4"/>
      <c r="F1059" s="64"/>
      <c r="G1059" s="81"/>
      <c r="H1059" s="68"/>
      <c r="I1059" s="7"/>
      <c r="J1059" s="8"/>
      <c r="K1059" s="41"/>
      <c r="L1059" s="41"/>
      <c r="M1059" s="41"/>
      <c r="N1059" s="41"/>
      <c r="O1059" s="41"/>
      <c r="P1059" s="41"/>
      <c r="Q1059" s="42"/>
      <c r="R1059" s="115"/>
    </row>
  </sheetData>
  <mergeCells count="89">
    <mergeCell ref="C204:C206"/>
    <mergeCell ref="D204:D206"/>
    <mergeCell ref="B204:B206"/>
    <mergeCell ref="C174:C179"/>
    <mergeCell ref="D174:D179"/>
    <mergeCell ref="B174:B179"/>
    <mergeCell ref="C188:C191"/>
    <mergeCell ref="B188:B191"/>
    <mergeCell ref="C139:C141"/>
    <mergeCell ref="B139:B141"/>
    <mergeCell ref="D139:D141"/>
    <mergeCell ref="C150:C154"/>
    <mergeCell ref="B150:B154"/>
    <mergeCell ref="D150:D154"/>
    <mergeCell ref="C143:C148"/>
    <mergeCell ref="B143:B148"/>
    <mergeCell ref="D143:D148"/>
    <mergeCell ref="C162:C170"/>
    <mergeCell ref="D162:D170"/>
    <mergeCell ref="B162:B170"/>
    <mergeCell ref="C156:C160"/>
    <mergeCell ref="B156:B160"/>
    <mergeCell ref="C132:C136"/>
    <mergeCell ref="B132:B136"/>
    <mergeCell ref="D132:D136"/>
    <mergeCell ref="C126:C130"/>
    <mergeCell ref="B126:B130"/>
    <mergeCell ref="D126:D130"/>
    <mergeCell ref="B249:B265"/>
    <mergeCell ref="B269:B332"/>
    <mergeCell ref="B335:B385"/>
    <mergeCell ref="B387:B394"/>
    <mergeCell ref="C387:C394"/>
    <mergeCell ref="C312:C322"/>
    <mergeCell ref="C277:C281"/>
    <mergeCell ref="B669:B678"/>
    <mergeCell ref="C652:C657"/>
    <mergeCell ref="C658:C659"/>
    <mergeCell ref="B635:B638"/>
    <mergeCell ref="B640:B643"/>
    <mergeCell ref="B645:B646"/>
    <mergeCell ref="B648:B649"/>
    <mergeCell ref="B651:B660"/>
    <mergeCell ref="C648:C649"/>
    <mergeCell ref="C640:C643"/>
    <mergeCell ref="C662:C664"/>
    <mergeCell ref="B662:B663"/>
    <mergeCell ref="B543:B554"/>
    <mergeCell ref="B556:B560"/>
    <mergeCell ref="B563:B578"/>
    <mergeCell ref="B581:B590"/>
    <mergeCell ref="B665:B666"/>
    <mergeCell ref="B592:B601"/>
    <mergeCell ref="B603:B610"/>
    <mergeCell ref="B612:B619"/>
    <mergeCell ref="B621:B624"/>
    <mergeCell ref="B627:B633"/>
    <mergeCell ref="B474:B482"/>
    <mergeCell ref="B484:B499"/>
    <mergeCell ref="B502:B517"/>
    <mergeCell ref="B519:B532"/>
    <mergeCell ref="B534:B541"/>
    <mergeCell ref="B936:B953"/>
    <mergeCell ref="C732:C741"/>
    <mergeCell ref="B744:B755"/>
    <mergeCell ref="B757:B758"/>
    <mergeCell ref="C745:C754"/>
    <mergeCell ref="A2:R2"/>
    <mergeCell ref="C810:C841"/>
    <mergeCell ref="C796:C806"/>
    <mergeCell ref="C768:C784"/>
    <mergeCell ref="C786:C789"/>
    <mergeCell ref="B687:B708"/>
    <mergeCell ref="C687:C708"/>
    <mergeCell ref="B711:B716"/>
    <mergeCell ref="B718:B721"/>
    <mergeCell ref="C711:C716"/>
    <mergeCell ref="C718:C721"/>
    <mergeCell ref="B399:B413"/>
    <mergeCell ref="B416:B430"/>
    <mergeCell ref="B432:B442"/>
    <mergeCell ref="B444:B456"/>
    <mergeCell ref="B458:B472"/>
    <mergeCell ref="B1027:B1048"/>
    <mergeCell ref="C1027:C1048"/>
    <mergeCell ref="D1027:D1048"/>
    <mergeCell ref="D1052:D1058"/>
    <mergeCell ref="C1052:C1058"/>
    <mergeCell ref="B1052:B1058"/>
  </mergeCells>
  <phoneticPr fontId="27" type="noConversion"/>
  <pageMargins left="0.7" right="0.7" top="0.75" bottom="0.75" header="0.3" footer="0.3"/>
  <pageSetup scale="2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197A1F9E-258E-4480-B249-4105C639518D}">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Base Bid</vt:lpstr>
      <vt:lpstr>Worksheet</vt:lpstr>
      <vt:lpstr>'Base Bid'!Print_Area</vt:lpstr>
    </vt:vector>
  </TitlesOfParts>
  <Company>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LawrenceEng</dc:creator>
  <cp:lastModifiedBy>Sam Leonard</cp:lastModifiedBy>
  <cp:lastPrinted>2021-12-08T21:25:38Z</cp:lastPrinted>
  <dcterms:created xsi:type="dcterms:W3CDTF">2012-07-18T13:11:55Z</dcterms:created>
  <dcterms:modified xsi:type="dcterms:W3CDTF">2024-10-04T19:23:29Z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{197A1F9E-258E-4480-B249-4105C639518D}</vt:lpwstr>
  </property>
</Properties>
</file>